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70" windowWidth="20730" windowHeight="9105" activeTab="1"/>
  </bookViews>
  <sheets>
    <sheet name="SS at x = 0, a, Fixed Fixed" sheetId="5" r:id="rId1"/>
    <sheet name="SS at x =0, a Free Free" sheetId="6" r:id="rId2"/>
  </sheets>
  <calcPr calcId="145621"/>
</workbook>
</file>

<file path=xl/calcChain.xml><?xml version="1.0" encoding="utf-8"?>
<calcChain xmlns="http://schemas.openxmlformats.org/spreadsheetml/2006/main">
  <c r="F5" i="6" l="1"/>
  <c r="C14" i="6"/>
  <c r="D14" i="6" s="1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Z14" i="6"/>
  <c r="Y14" i="6"/>
  <c r="X14" i="6"/>
  <c r="W14" i="6"/>
  <c r="V14" i="6"/>
  <c r="Z13" i="6"/>
  <c r="Y13" i="6"/>
  <c r="X13" i="6"/>
  <c r="W13" i="6"/>
  <c r="V13" i="6"/>
  <c r="I13" i="6"/>
  <c r="I14" i="5"/>
  <c r="F5" i="5"/>
  <c r="C22" i="5"/>
  <c r="D22" i="5" s="1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13" i="5"/>
  <c r="C62" i="6" l="1"/>
  <c r="D62" i="6" s="1"/>
  <c r="F62" i="6" s="1"/>
  <c r="C60" i="6"/>
  <c r="D60" i="6" s="1"/>
  <c r="E60" i="6" s="1"/>
  <c r="G60" i="6" s="1"/>
  <c r="C58" i="6"/>
  <c r="D58" i="6" s="1"/>
  <c r="F58" i="6" s="1"/>
  <c r="C56" i="6"/>
  <c r="D56" i="6" s="1"/>
  <c r="F56" i="6" s="1"/>
  <c r="C54" i="6"/>
  <c r="D54" i="6" s="1"/>
  <c r="F54" i="6" s="1"/>
  <c r="C52" i="6"/>
  <c r="D52" i="6" s="1"/>
  <c r="E52" i="6" s="1"/>
  <c r="C50" i="6"/>
  <c r="D50" i="6" s="1"/>
  <c r="F50" i="6" s="1"/>
  <c r="C48" i="6"/>
  <c r="D48" i="6" s="1"/>
  <c r="E48" i="6" s="1"/>
  <c r="C46" i="6"/>
  <c r="D46" i="6" s="1"/>
  <c r="F46" i="6" s="1"/>
  <c r="C44" i="6"/>
  <c r="D44" i="6" s="1"/>
  <c r="E44" i="6" s="1"/>
  <c r="C42" i="6"/>
  <c r="D42" i="6" s="1"/>
  <c r="C40" i="6"/>
  <c r="D40" i="6" s="1"/>
  <c r="C33" i="6"/>
  <c r="D33" i="6" s="1"/>
  <c r="C31" i="6"/>
  <c r="D31" i="6" s="1"/>
  <c r="F31" i="6" s="1"/>
  <c r="C29" i="6"/>
  <c r="D29" i="6" s="1"/>
  <c r="E29" i="6" s="1"/>
  <c r="C27" i="6"/>
  <c r="D27" i="6" s="1"/>
  <c r="F27" i="6" s="1"/>
  <c r="C61" i="6"/>
  <c r="D61" i="6" s="1"/>
  <c r="F61" i="6" s="1"/>
  <c r="C59" i="6"/>
  <c r="D59" i="6" s="1"/>
  <c r="C57" i="6"/>
  <c r="D57" i="6" s="1"/>
  <c r="E57" i="6" s="1"/>
  <c r="G57" i="6" s="1"/>
  <c r="C55" i="6"/>
  <c r="D55" i="6" s="1"/>
  <c r="C53" i="6"/>
  <c r="D53" i="6" s="1"/>
  <c r="C51" i="6"/>
  <c r="D51" i="6" s="1"/>
  <c r="C49" i="6"/>
  <c r="D49" i="6" s="1"/>
  <c r="E49" i="6" s="1"/>
  <c r="G49" i="6" s="1"/>
  <c r="C47" i="6"/>
  <c r="D47" i="6" s="1"/>
  <c r="C45" i="6"/>
  <c r="D45" i="6" s="1"/>
  <c r="F45" i="6" s="1"/>
  <c r="C43" i="6"/>
  <c r="D43" i="6" s="1"/>
  <c r="F43" i="6" s="1"/>
  <c r="C41" i="6"/>
  <c r="D41" i="6" s="1"/>
  <c r="F41" i="6" s="1"/>
  <c r="H41" i="6" s="1"/>
  <c r="C32" i="6"/>
  <c r="D32" i="6" s="1"/>
  <c r="C30" i="6"/>
  <c r="D30" i="6" s="1"/>
  <c r="E30" i="6" s="1"/>
  <c r="G30" i="6" s="1"/>
  <c r="C28" i="6"/>
  <c r="D28" i="6" s="1"/>
  <c r="C38" i="6"/>
  <c r="D38" i="6" s="1"/>
  <c r="C36" i="6"/>
  <c r="D36" i="6" s="1"/>
  <c r="C34" i="6"/>
  <c r="D34" i="6" s="1"/>
  <c r="C25" i="6"/>
  <c r="D25" i="6" s="1"/>
  <c r="E25" i="6" s="1"/>
  <c r="C23" i="6"/>
  <c r="D23" i="6" s="1"/>
  <c r="F23" i="6" s="1"/>
  <c r="C21" i="6"/>
  <c r="D21" i="6" s="1"/>
  <c r="E21" i="6" s="1"/>
  <c r="C19" i="6"/>
  <c r="D19" i="6" s="1"/>
  <c r="F19" i="6" s="1"/>
  <c r="C17" i="6"/>
  <c r="D17" i="6" s="1"/>
  <c r="E17" i="6" s="1"/>
  <c r="C15" i="6"/>
  <c r="D15" i="6" s="1"/>
  <c r="F15" i="6" s="1"/>
  <c r="C26" i="6"/>
  <c r="D26" i="6" s="1"/>
  <c r="E26" i="6" s="1"/>
  <c r="G26" i="6" s="1"/>
  <c r="C39" i="6"/>
  <c r="D39" i="6" s="1"/>
  <c r="F39" i="6" s="1"/>
  <c r="C37" i="6"/>
  <c r="D37" i="6" s="1"/>
  <c r="F37" i="6" s="1"/>
  <c r="C35" i="6"/>
  <c r="D35" i="6" s="1"/>
  <c r="F35" i="6" s="1"/>
  <c r="C24" i="6"/>
  <c r="D24" i="6" s="1"/>
  <c r="C22" i="6"/>
  <c r="D22" i="6" s="1"/>
  <c r="F22" i="6" s="1"/>
  <c r="H22" i="6" s="1"/>
  <c r="C20" i="6"/>
  <c r="D20" i="6" s="1"/>
  <c r="C18" i="6"/>
  <c r="D18" i="6" s="1"/>
  <c r="E18" i="6" s="1"/>
  <c r="G18" i="6" s="1"/>
  <c r="C16" i="6"/>
  <c r="D16" i="6" s="1"/>
  <c r="E53" i="6"/>
  <c r="G53" i="6" s="1"/>
  <c r="F53" i="6"/>
  <c r="H39" i="6"/>
  <c r="H46" i="6"/>
  <c r="E61" i="6"/>
  <c r="G61" i="6" s="1"/>
  <c r="E62" i="6"/>
  <c r="G62" i="6" s="1"/>
  <c r="J62" i="6" s="1"/>
  <c r="E54" i="6"/>
  <c r="G54" i="6" s="1"/>
  <c r="J54" i="6" s="1"/>
  <c r="G52" i="6"/>
  <c r="E46" i="6"/>
  <c r="K46" i="6" s="1"/>
  <c r="F44" i="6"/>
  <c r="H44" i="6" s="1"/>
  <c r="F30" i="6"/>
  <c r="H30" i="6" s="1"/>
  <c r="F60" i="6"/>
  <c r="H54" i="6"/>
  <c r="G44" i="6"/>
  <c r="E41" i="6"/>
  <c r="G41" i="6" s="1"/>
  <c r="J41" i="6" s="1"/>
  <c r="E33" i="6"/>
  <c r="G33" i="6" s="1"/>
  <c r="F33" i="6"/>
  <c r="E22" i="6"/>
  <c r="G22" i="6" s="1"/>
  <c r="H31" i="6"/>
  <c r="E14" i="6"/>
  <c r="G14" i="6" s="1"/>
  <c r="F14" i="6"/>
  <c r="E31" i="6"/>
  <c r="G31" i="6" s="1"/>
  <c r="J31" i="6" s="1"/>
  <c r="G29" i="6"/>
  <c r="H19" i="6"/>
  <c r="W6" i="6"/>
  <c r="C13" i="6"/>
  <c r="C13" i="5"/>
  <c r="D13" i="5" s="1"/>
  <c r="C61" i="5"/>
  <c r="C48" i="5"/>
  <c r="D48" i="5" s="1"/>
  <c r="F48" i="5" s="1"/>
  <c r="C45" i="5"/>
  <c r="D45" i="5" s="1"/>
  <c r="C42" i="5"/>
  <c r="C37" i="5"/>
  <c r="D37" i="5" s="1"/>
  <c r="F37" i="5" s="1"/>
  <c r="H37" i="5" s="1"/>
  <c r="C34" i="5"/>
  <c r="D34" i="5" s="1"/>
  <c r="C16" i="5"/>
  <c r="D16" i="5" s="1"/>
  <c r="C60" i="5"/>
  <c r="D60" i="5" s="1"/>
  <c r="F60" i="5" s="1"/>
  <c r="C49" i="5"/>
  <c r="C41" i="5"/>
  <c r="D41" i="5" s="1"/>
  <c r="F41" i="5" s="1"/>
  <c r="C38" i="5"/>
  <c r="D38" i="5" s="1"/>
  <c r="C58" i="5"/>
  <c r="D58" i="5" s="1"/>
  <c r="C55" i="5"/>
  <c r="C31" i="5"/>
  <c r="D31" i="5" s="1"/>
  <c r="F31" i="5" s="1"/>
  <c r="C28" i="5"/>
  <c r="D28" i="5" s="1"/>
  <c r="C21" i="5"/>
  <c r="D21" i="5" s="1"/>
  <c r="E21" i="5" s="1"/>
  <c r="C18" i="5"/>
  <c r="D18" i="5" s="1"/>
  <c r="C15" i="5"/>
  <c r="D15" i="5" s="1"/>
  <c r="F15" i="5" s="1"/>
  <c r="C54" i="5"/>
  <c r="D54" i="5" s="1"/>
  <c r="F54" i="5" s="1"/>
  <c r="C51" i="5"/>
  <c r="C32" i="5"/>
  <c r="C27" i="5"/>
  <c r="D27" i="5" s="1"/>
  <c r="F27" i="5" s="1"/>
  <c r="C25" i="5"/>
  <c r="D25" i="5" s="1"/>
  <c r="E25" i="5" s="1"/>
  <c r="C52" i="5"/>
  <c r="D52" i="5" s="1"/>
  <c r="F52" i="5" s="1"/>
  <c r="C46" i="5"/>
  <c r="D46" i="5" s="1"/>
  <c r="C39" i="5"/>
  <c r="D39" i="5" s="1"/>
  <c r="E39" i="5" s="1"/>
  <c r="G39" i="5" s="1"/>
  <c r="C36" i="5"/>
  <c r="D36" i="5" s="1"/>
  <c r="C35" i="5"/>
  <c r="D35" i="5" s="1"/>
  <c r="C29" i="5"/>
  <c r="D29" i="5" s="1"/>
  <c r="E29" i="5" s="1"/>
  <c r="C26" i="5"/>
  <c r="D26" i="5" s="1"/>
  <c r="E26" i="5" s="1"/>
  <c r="G26" i="5" s="1"/>
  <c r="C20" i="5"/>
  <c r="D20" i="5" s="1"/>
  <c r="C19" i="5"/>
  <c r="D19" i="5" s="1"/>
  <c r="F19" i="5" s="1"/>
  <c r="C62" i="5"/>
  <c r="D62" i="5" s="1"/>
  <c r="F62" i="5" s="1"/>
  <c r="C59" i="5"/>
  <c r="D59" i="5" s="1"/>
  <c r="C53" i="5"/>
  <c r="D53" i="5" s="1"/>
  <c r="C57" i="5"/>
  <c r="C56" i="5"/>
  <c r="D56" i="5" s="1"/>
  <c r="F56" i="5" s="1"/>
  <c r="C50" i="5"/>
  <c r="D50" i="5" s="1"/>
  <c r="F50" i="5" s="1"/>
  <c r="C47" i="5"/>
  <c r="D47" i="5" s="1"/>
  <c r="C44" i="5"/>
  <c r="D44" i="5" s="1"/>
  <c r="C43" i="5"/>
  <c r="D43" i="5" s="1"/>
  <c r="E43" i="5" s="1"/>
  <c r="C40" i="5"/>
  <c r="D40" i="5" s="1"/>
  <c r="C33" i="5"/>
  <c r="D33" i="5" s="1"/>
  <c r="E33" i="5" s="1"/>
  <c r="G33" i="5" s="1"/>
  <c r="C30" i="5"/>
  <c r="D30" i="5" s="1"/>
  <c r="F30" i="5" s="1"/>
  <c r="H30" i="5" s="1"/>
  <c r="C24" i="5"/>
  <c r="D24" i="5" s="1"/>
  <c r="C23" i="5"/>
  <c r="D23" i="5" s="1"/>
  <c r="F23" i="5" s="1"/>
  <c r="C17" i="5"/>
  <c r="D17" i="5" s="1"/>
  <c r="E17" i="5" s="1"/>
  <c r="C14" i="5"/>
  <c r="D14" i="5" s="1"/>
  <c r="E18" i="5"/>
  <c r="G18" i="5" s="1"/>
  <c r="F18" i="5"/>
  <c r="H18" i="5" s="1"/>
  <c r="E62" i="5"/>
  <c r="G62" i="5" s="1"/>
  <c r="E58" i="5"/>
  <c r="G58" i="5" s="1"/>
  <c r="F58" i="5"/>
  <c r="D55" i="5"/>
  <c r="E54" i="5"/>
  <c r="G54" i="5" s="1"/>
  <c r="D51" i="5"/>
  <c r="E46" i="5"/>
  <c r="G46" i="5" s="1"/>
  <c r="F46" i="5"/>
  <c r="H60" i="5"/>
  <c r="H52" i="5"/>
  <c r="D61" i="5"/>
  <c r="E60" i="5"/>
  <c r="G60" i="5" s="1"/>
  <c r="D57" i="5"/>
  <c r="E52" i="5"/>
  <c r="K52" i="5" s="1"/>
  <c r="D49" i="5"/>
  <c r="E22" i="5"/>
  <c r="G22" i="5" s="1"/>
  <c r="F22" i="5"/>
  <c r="D42" i="5"/>
  <c r="E35" i="5"/>
  <c r="F44" i="5"/>
  <c r="E37" i="5"/>
  <c r="K37" i="5" s="1"/>
  <c r="E30" i="5"/>
  <c r="G30" i="5" s="1"/>
  <c r="E14" i="5"/>
  <c r="G14" i="5" s="1"/>
  <c r="F14" i="5"/>
  <c r="D32" i="5"/>
  <c r="G29" i="5"/>
  <c r="G21" i="5"/>
  <c r="E19" i="5"/>
  <c r="K19" i="5" s="1"/>
  <c r="F29" i="5"/>
  <c r="H27" i="5"/>
  <c r="H23" i="5"/>
  <c r="F21" i="5"/>
  <c r="H19" i="5"/>
  <c r="H15" i="5"/>
  <c r="V14" i="5"/>
  <c r="V13" i="5"/>
  <c r="F18" i="6" l="1"/>
  <c r="E19" i="6"/>
  <c r="G19" i="6" s="1"/>
  <c r="J19" i="6" s="1"/>
  <c r="E39" i="6"/>
  <c r="K39" i="6" s="1"/>
  <c r="E45" i="6"/>
  <c r="G45" i="6" s="1"/>
  <c r="J45" i="6" s="1"/>
  <c r="E23" i="6"/>
  <c r="K23" i="6" s="1"/>
  <c r="E35" i="6"/>
  <c r="G35" i="6" s="1"/>
  <c r="J35" i="6" s="1"/>
  <c r="H23" i="6"/>
  <c r="G25" i="6"/>
  <c r="E50" i="6"/>
  <c r="K50" i="6" s="1"/>
  <c r="E58" i="6"/>
  <c r="K58" i="6" s="1"/>
  <c r="F49" i="6"/>
  <c r="H49" i="6" s="1"/>
  <c r="F29" i="6"/>
  <c r="K29" i="6" s="1"/>
  <c r="H62" i="6"/>
  <c r="F52" i="6"/>
  <c r="K52" i="6" s="1"/>
  <c r="H50" i="6"/>
  <c r="E43" i="6"/>
  <c r="G43" i="6" s="1"/>
  <c r="J43" i="6" s="1"/>
  <c r="O43" i="6" s="1"/>
  <c r="H43" i="6"/>
  <c r="E15" i="6"/>
  <c r="K15" i="6" s="1"/>
  <c r="F57" i="6"/>
  <c r="K57" i="6" s="1"/>
  <c r="H58" i="6"/>
  <c r="H27" i="6"/>
  <c r="E56" i="6"/>
  <c r="G56" i="6" s="1"/>
  <c r="H35" i="6"/>
  <c r="H15" i="6"/>
  <c r="G23" i="6"/>
  <c r="J23" i="6" s="1"/>
  <c r="M23" i="6" s="1"/>
  <c r="F26" i="6"/>
  <c r="H26" i="6" s="1"/>
  <c r="F48" i="6"/>
  <c r="H48" i="6" s="1"/>
  <c r="G48" i="6"/>
  <c r="F21" i="6"/>
  <c r="K21" i="6" s="1"/>
  <c r="G21" i="6"/>
  <c r="E27" i="6"/>
  <c r="G27" i="6" s="1"/>
  <c r="J27" i="6" s="1"/>
  <c r="O27" i="6" s="1"/>
  <c r="F17" i="6"/>
  <c r="H17" i="6" s="1"/>
  <c r="F25" i="6"/>
  <c r="H25" i="6" s="1"/>
  <c r="G17" i="6"/>
  <c r="E37" i="6"/>
  <c r="G37" i="6" s="1"/>
  <c r="J37" i="6" s="1"/>
  <c r="O37" i="6" s="1"/>
  <c r="H37" i="6"/>
  <c r="K35" i="6"/>
  <c r="M35" i="6" s="1"/>
  <c r="G39" i="6"/>
  <c r="J39" i="6" s="1"/>
  <c r="M39" i="6" s="1"/>
  <c r="K31" i="6"/>
  <c r="L31" i="6" s="1"/>
  <c r="O31" i="6"/>
  <c r="O41" i="6"/>
  <c r="O19" i="6"/>
  <c r="O35" i="6"/>
  <c r="O54" i="6"/>
  <c r="O62" i="6"/>
  <c r="K14" i="6"/>
  <c r="J14" i="6"/>
  <c r="J52" i="6"/>
  <c r="H52" i="6"/>
  <c r="J60" i="6"/>
  <c r="K60" i="6"/>
  <c r="E59" i="6"/>
  <c r="G59" i="6" s="1"/>
  <c r="F59" i="6"/>
  <c r="H59" i="6" s="1"/>
  <c r="J57" i="6"/>
  <c r="E28" i="6"/>
  <c r="G28" i="6" s="1"/>
  <c r="F28" i="6"/>
  <c r="F40" i="6"/>
  <c r="H40" i="6" s="1"/>
  <c r="E40" i="6"/>
  <c r="G40" i="6" s="1"/>
  <c r="G46" i="6"/>
  <c r="J46" i="6" s="1"/>
  <c r="K62" i="6"/>
  <c r="L62" i="6" s="1"/>
  <c r="K18" i="6"/>
  <c r="J18" i="6"/>
  <c r="K19" i="6"/>
  <c r="N19" i="6" s="1"/>
  <c r="K41" i="6"/>
  <c r="M41" i="6" s="1"/>
  <c r="F36" i="6"/>
  <c r="H36" i="6" s="1"/>
  <c r="E36" i="6"/>
  <c r="G36" i="6" s="1"/>
  <c r="E47" i="6"/>
  <c r="G47" i="6" s="1"/>
  <c r="F47" i="6"/>
  <c r="H47" i="6" s="1"/>
  <c r="K61" i="6"/>
  <c r="J61" i="6"/>
  <c r="J53" i="6"/>
  <c r="K53" i="6"/>
  <c r="K54" i="6"/>
  <c r="L54" i="6" s="1"/>
  <c r="E16" i="6"/>
  <c r="G16" i="6" s="1"/>
  <c r="F16" i="6"/>
  <c r="H16" i="6" s="1"/>
  <c r="F32" i="6"/>
  <c r="H32" i="6" s="1"/>
  <c r="E32" i="6"/>
  <c r="G32" i="6" s="1"/>
  <c r="H14" i="6"/>
  <c r="K26" i="6"/>
  <c r="J33" i="6"/>
  <c r="K33" i="6"/>
  <c r="H33" i="6"/>
  <c r="E34" i="6"/>
  <c r="G34" i="6" s="1"/>
  <c r="F34" i="6"/>
  <c r="H34" i="6" s="1"/>
  <c r="F38" i="6"/>
  <c r="H38" i="6" s="1"/>
  <c r="E38" i="6"/>
  <c r="G38" i="6" s="1"/>
  <c r="J44" i="6"/>
  <c r="K44" i="6"/>
  <c r="F51" i="6"/>
  <c r="H51" i="6" s="1"/>
  <c r="E51" i="6"/>
  <c r="G51" i="6" s="1"/>
  <c r="K49" i="6"/>
  <c r="E24" i="6"/>
  <c r="G24" i="6" s="1"/>
  <c r="F24" i="6"/>
  <c r="H24" i="6" s="1"/>
  <c r="K22" i="6"/>
  <c r="J22" i="6"/>
  <c r="E20" i="6"/>
  <c r="G20" i="6" s="1"/>
  <c r="F20" i="6"/>
  <c r="H20" i="6" s="1"/>
  <c r="F42" i="6"/>
  <c r="E42" i="6"/>
  <c r="G42" i="6" s="1"/>
  <c r="J56" i="6"/>
  <c r="H18" i="6"/>
  <c r="K30" i="6"/>
  <c r="J30" i="6"/>
  <c r="E55" i="6"/>
  <c r="G55" i="6" s="1"/>
  <c r="F55" i="6"/>
  <c r="H55" i="6" s="1"/>
  <c r="H56" i="6"/>
  <c r="G58" i="6"/>
  <c r="J58" i="6" s="1"/>
  <c r="H61" i="6"/>
  <c r="H45" i="6"/>
  <c r="H53" i="6"/>
  <c r="H60" i="6"/>
  <c r="D13" i="6"/>
  <c r="F39" i="5"/>
  <c r="H39" i="5" s="1"/>
  <c r="H41" i="5"/>
  <c r="E31" i="5"/>
  <c r="G31" i="5" s="1"/>
  <c r="O31" i="5" s="1"/>
  <c r="E41" i="5"/>
  <c r="K41" i="5" s="1"/>
  <c r="E23" i="5"/>
  <c r="G23" i="5" s="1"/>
  <c r="O23" i="5" s="1"/>
  <c r="H31" i="5"/>
  <c r="F26" i="5"/>
  <c r="L26" i="5" s="1"/>
  <c r="E48" i="5"/>
  <c r="G48" i="5" s="1"/>
  <c r="J48" i="5" s="1"/>
  <c r="H48" i="5"/>
  <c r="E15" i="5"/>
  <c r="G15" i="5" s="1"/>
  <c r="E27" i="5"/>
  <c r="G27" i="5" s="1"/>
  <c r="O27" i="5" s="1"/>
  <c r="H56" i="5"/>
  <c r="E50" i="5"/>
  <c r="G50" i="5" s="1"/>
  <c r="L50" i="5" s="1"/>
  <c r="E56" i="5"/>
  <c r="G56" i="5" s="1"/>
  <c r="O56" i="5" s="1"/>
  <c r="F25" i="5"/>
  <c r="H25" i="5" s="1"/>
  <c r="G25" i="5"/>
  <c r="G17" i="5"/>
  <c r="G37" i="5"/>
  <c r="L37" i="5" s="1"/>
  <c r="F33" i="5"/>
  <c r="O33" i="5" s="1"/>
  <c r="K31" i="5"/>
  <c r="F43" i="5"/>
  <c r="H43" i="5" s="1"/>
  <c r="F17" i="5"/>
  <c r="H17" i="5" s="1"/>
  <c r="H44" i="5"/>
  <c r="E44" i="5"/>
  <c r="G44" i="5" s="1"/>
  <c r="L44" i="5" s="1"/>
  <c r="F35" i="5"/>
  <c r="K35" i="5" s="1"/>
  <c r="L14" i="5"/>
  <c r="M14" i="5"/>
  <c r="J15" i="5"/>
  <c r="L15" i="5"/>
  <c r="M15" i="5"/>
  <c r="O15" i="5"/>
  <c r="M54" i="5"/>
  <c r="L54" i="5"/>
  <c r="L30" i="5"/>
  <c r="M30" i="5"/>
  <c r="M39" i="5"/>
  <c r="L39" i="5"/>
  <c r="L18" i="5"/>
  <c r="M18" i="5"/>
  <c r="J27" i="5"/>
  <c r="L27" i="5"/>
  <c r="M27" i="5"/>
  <c r="M23" i="5"/>
  <c r="L60" i="5"/>
  <c r="M60" i="5"/>
  <c r="J60" i="5"/>
  <c r="O60" i="5"/>
  <c r="M58" i="5"/>
  <c r="L58" i="5"/>
  <c r="E20" i="5"/>
  <c r="G20" i="5" s="1"/>
  <c r="F20" i="5"/>
  <c r="H20" i="5" s="1"/>
  <c r="E24" i="5"/>
  <c r="G24" i="5" s="1"/>
  <c r="F24" i="5"/>
  <c r="H24" i="5" s="1"/>
  <c r="F32" i="5"/>
  <c r="H32" i="5" s="1"/>
  <c r="E32" i="5"/>
  <c r="G32" i="5" s="1"/>
  <c r="K30" i="5"/>
  <c r="O30" i="5"/>
  <c r="J30" i="5"/>
  <c r="F36" i="5"/>
  <c r="H36" i="5" s="1"/>
  <c r="E36" i="5"/>
  <c r="G36" i="5" s="1"/>
  <c r="K33" i="5"/>
  <c r="H21" i="5"/>
  <c r="J21" i="5"/>
  <c r="K21" i="5"/>
  <c r="O21" i="5"/>
  <c r="H29" i="5"/>
  <c r="J29" i="5"/>
  <c r="K29" i="5"/>
  <c r="O29" i="5"/>
  <c r="L17" i="5"/>
  <c r="L21" i="5"/>
  <c r="M21" i="5"/>
  <c r="L29" i="5"/>
  <c r="M29" i="5"/>
  <c r="K14" i="5"/>
  <c r="O14" i="5"/>
  <c r="J14" i="5"/>
  <c r="K15" i="5"/>
  <c r="M26" i="5"/>
  <c r="G35" i="5"/>
  <c r="F42" i="5"/>
  <c r="E42" i="5"/>
  <c r="G42" i="5" s="1"/>
  <c r="G19" i="5"/>
  <c r="L22" i="5"/>
  <c r="M22" i="5"/>
  <c r="F49" i="5"/>
  <c r="H49" i="5" s="1"/>
  <c r="E49" i="5"/>
  <c r="G49" i="5" s="1"/>
  <c r="F57" i="5"/>
  <c r="H57" i="5" s="1"/>
  <c r="E57" i="5"/>
  <c r="G57" i="5" s="1"/>
  <c r="K39" i="5"/>
  <c r="O39" i="5"/>
  <c r="J39" i="5"/>
  <c r="G52" i="5"/>
  <c r="M46" i="5"/>
  <c r="L46" i="5"/>
  <c r="E47" i="5"/>
  <c r="G47" i="5" s="1"/>
  <c r="F47" i="5"/>
  <c r="J58" i="5"/>
  <c r="K58" i="5"/>
  <c r="O58" i="5"/>
  <c r="H58" i="5"/>
  <c r="M62" i="5"/>
  <c r="L62" i="5"/>
  <c r="K26" i="5"/>
  <c r="J26" i="5"/>
  <c r="K22" i="5"/>
  <c r="O22" i="5"/>
  <c r="J22" i="5"/>
  <c r="J46" i="5"/>
  <c r="K46" i="5"/>
  <c r="O46" i="5"/>
  <c r="H46" i="5"/>
  <c r="J62" i="5"/>
  <c r="K62" i="5"/>
  <c r="O62" i="5"/>
  <c r="H62" i="5"/>
  <c r="L31" i="5"/>
  <c r="J31" i="5"/>
  <c r="L56" i="5"/>
  <c r="M56" i="5"/>
  <c r="J56" i="5"/>
  <c r="K60" i="5"/>
  <c r="E51" i="5"/>
  <c r="G51" i="5" s="1"/>
  <c r="F51" i="5"/>
  <c r="H51" i="5" s="1"/>
  <c r="H14" i="5"/>
  <c r="F34" i="5"/>
  <c r="H34" i="5" s="1"/>
  <c r="E34" i="5"/>
  <c r="G34" i="5" s="1"/>
  <c r="G43" i="5"/>
  <c r="F40" i="5"/>
  <c r="H40" i="5" s="1"/>
  <c r="E40" i="5"/>
  <c r="G40" i="5" s="1"/>
  <c r="F45" i="5"/>
  <c r="H45" i="5" s="1"/>
  <c r="E45" i="5"/>
  <c r="G45" i="5" s="1"/>
  <c r="F53" i="5"/>
  <c r="H53" i="5" s="1"/>
  <c r="E53" i="5"/>
  <c r="G53" i="5" s="1"/>
  <c r="F61" i="5"/>
  <c r="H61" i="5" s="1"/>
  <c r="E61" i="5"/>
  <c r="G61" i="5" s="1"/>
  <c r="F38" i="5"/>
  <c r="H38" i="5" s="1"/>
  <c r="E38" i="5"/>
  <c r="G38" i="5" s="1"/>
  <c r="H50" i="5"/>
  <c r="E55" i="5"/>
  <c r="G55" i="5" s="1"/>
  <c r="F55" i="5"/>
  <c r="H55" i="5" s="1"/>
  <c r="E16" i="5"/>
  <c r="G16" i="5" s="1"/>
  <c r="F16" i="5"/>
  <c r="H16" i="5" s="1"/>
  <c r="E28" i="5"/>
  <c r="G28" i="5" s="1"/>
  <c r="F28" i="5"/>
  <c r="H28" i="5" s="1"/>
  <c r="H26" i="5"/>
  <c r="H22" i="5"/>
  <c r="J54" i="5"/>
  <c r="K54" i="5"/>
  <c r="O54" i="5"/>
  <c r="H54" i="5"/>
  <c r="E59" i="5"/>
  <c r="G59" i="5" s="1"/>
  <c r="F59" i="5"/>
  <c r="K18" i="5"/>
  <c r="O18" i="5"/>
  <c r="J18" i="5"/>
  <c r="W6" i="5"/>
  <c r="K45" i="6" l="1"/>
  <c r="J26" i="6"/>
  <c r="K56" i="6"/>
  <c r="L56" i="6" s="1"/>
  <c r="H21" i="6"/>
  <c r="L23" i="6"/>
  <c r="K25" i="6"/>
  <c r="J29" i="6"/>
  <c r="L29" i="6" s="1"/>
  <c r="G50" i="6"/>
  <c r="J50" i="6" s="1"/>
  <c r="O50" i="6" s="1"/>
  <c r="J25" i="6"/>
  <c r="O25" i="6" s="1"/>
  <c r="L35" i="6"/>
  <c r="O23" i="6"/>
  <c r="J21" i="6"/>
  <c r="O21" i="6" s="1"/>
  <c r="G15" i="6"/>
  <c r="J15" i="6" s="1"/>
  <c r="N15" i="6" s="1"/>
  <c r="N23" i="6"/>
  <c r="H57" i="6"/>
  <c r="N57" i="6" s="1"/>
  <c r="H29" i="6"/>
  <c r="K48" i="6"/>
  <c r="J49" i="6"/>
  <c r="L49" i="6" s="1"/>
  <c r="K43" i="6"/>
  <c r="M43" i="6" s="1"/>
  <c r="N35" i="6"/>
  <c r="K17" i="6"/>
  <c r="J48" i="6"/>
  <c r="M31" i="6"/>
  <c r="O39" i="6"/>
  <c r="N31" i="6"/>
  <c r="K27" i="6"/>
  <c r="N27" i="6" s="1"/>
  <c r="J17" i="6"/>
  <c r="O17" i="6" s="1"/>
  <c r="L39" i="6"/>
  <c r="N39" i="6"/>
  <c r="K37" i="6"/>
  <c r="N62" i="6"/>
  <c r="L44" i="6"/>
  <c r="N44" i="6"/>
  <c r="O44" i="6"/>
  <c r="M44" i="6"/>
  <c r="O45" i="6"/>
  <c r="M45" i="6"/>
  <c r="N45" i="6"/>
  <c r="L45" i="6"/>
  <c r="J28" i="6"/>
  <c r="K28" i="6"/>
  <c r="M62" i="6"/>
  <c r="N54" i="6"/>
  <c r="M19" i="6"/>
  <c r="N41" i="6"/>
  <c r="O58" i="6"/>
  <c r="L58" i="6"/>
  <c r="M58" i="6"/>
  <c r="N58" i="6"/>
  <c r="J42" i="6"/>
  <c r="K42" i="6"/>
  <c r="J20" i="6"/>
  <c r="K20" i="6"/>
  <c r="O49" i="6"/>
  <c r="O26" i="6"/>
  <c r="N26" i="6"/>
  <c r="L26" i="6"/>
  <c r="M26" i="6"/>
  <c r="O29" i="6"/>
  <c r="N46" i="6"/>
  <c r="O46" i="6"/>
  <c r="L46" i="6"/>
  <c r="M46" i="6"/>
  <c r="J40" i="6"/>
  <c r="K40" i="6"/>
  <c r="L52" i="6"/>
  <c r="N52" i="6"/>
  <c r="O52" i="6"/>
  <c r="M52" i="6"/>
  <c r="M54" i="6"/>
  <c r="L19" i="6"/>
  <c r="L41" i="6"/>
  <c r="J55" i="6"/>
  <c r="K55" i="6"/>
  <c r="N56" i="6"/>
  <c r="O56" i="6"/>
  <c r="H42" i="6"/>
  <c r="O22" i="6"/>
  <c r="L22" i="6"/>
  <c r="N22" i="6"/>
  <c r="M22" i="6"/>
  <c r="J24" i="6"/>
  <c r="K24" i="6"/>
  <c r="J51" i="6"/>
  <c r="K51" i="6"/>
  <c r="J34" i="6"/>
  <c r="K34" i="6"/>
  <c r="J16" i="6"/>
  <c r="K16" i="6"/>
  <c r="O61" i="6"/>
  <c r="N61" i="6"/>
  <c r="L61" i="6"/>
  <c r="M61" i="6"/>
  <c r="J47" i="6"/>
  <c r="K47" i="6"/>
  <c r="O18" i="6"/>
  <c r="M18" i="6"/>
  <c r="L18" i="6"/>
  <c r="N18" i="6"/>
  <c r="H28" i="6"/>
  <c r="O57" i="6"/>
  <c r="M57" i="6"/>
  <c r="L57" i="6"/>
  <c r="N60" i="6"/>
  <c r="O60" i="6"/>
  <c r="L60" i="6"/>
  <c r="M60" i="6"/>
  <c r="O14" i="6"/>
  <c r="M14" i="6"/>
  <c r="N14" i="6"/>
  <c r="L14" i="6"/>
  <c r="O30" i="6"/>
  <c r="M30" i="6"/>
  <c r="L30" i="6"/>
  <c r="N30" i="6"/>
  <c r="J38" i="6"/>
  <c r="K38" i="6"/>
  <c r="M33" i="6"/>
  <c r="N33" i="6"/>
  <c r="O33" i="6"/>
  <c r="L33" i="6"/>
  <c r="J32" i="6"/>
  <c r="K32" i="6"/>
  <c r="N21" i="6"/>
  <c r="O53" i="6"/>
  <c r="M53" i="6"/>
  <c r="N53" i="6"/>
  <c r="L53" i="6"/>
  <c r="J36" i="6"/>
  <c r="K36" i="6"/>
  <c r="J59" i="6"/>
  <c r="K59" i="6"/>
  <c r="E13" i="6"/>
  <c r="G13" i="6" s="1"/>
  <c r="F13" i="6"/>
  <c r="L23" i="5"/>
  <c r="K17" i="5"/>
  <c r="M50" i="5"/>
  <c r="J23" i="5"/>
  <c r="J50" i="5"/>
  <c r="M31" i="5"/>
  <c r="O26" i="5"/>
  <c r="G41" i="5"/>
  <c r="J41" i="5" s="1"/>
  <c r="N41" i="5" s="1"/>
  <c r="M48" i="5"/>
  <c r="K23" i="5"/>
  <c r="K27" i="5"/>
  <c r="O50" i="5"/>
  <c r="J17" i="5"/>
  <c r="K50" i="5"/>
  <c r="L48" i="5"/>
  <c r="O48" i="5"/>
  <c r="K48" i="5"/>
  <c r="N48" i="5" s="1"/>
  <c r="K44" i="5"/>
  <c r="K25" i="5"/>
  <c r="N25" i="5" s="1"/>
  <c r="L25" i="5"/>
  <c r="J25" i="5"/>
  <c r="O25" i="5"/>
  <c r="M25" i="5"/>
  <c r="K56" i="5"/>
  <c r="N56" i="5" s="1"/>
  <c r="M17" i="5"/>
  <c r="O17" i="5"/>
  <c r="M37" i="5"/>
  <c r="N27" i="5"/>
  <c r="J37" i="5"/>
  <c r="N37" i="5" s="1"/>
  <c r="J44" i="5"/>
  <c r="N44" i="5" s="1"/>
  <c r="O37" i="5"/>
  <c r="N23" i="5"/>
  <c r="N39" i="5"/>
  <c r="J33" i="5"/>
  <c r="L33" i="5"/>
  <c r="H35" i="5"/>
  <c r="M33" i="5"/>
  <c r="N18" i="5"/>
  <c r="H33" i="5"/>
  <c r="N54" i="5"/>
  <c r="N17" i="5"/>
  <c r="N31" i="5"/>
  <c r="N58" i="5"/>
  <c r="M44" i="5"/>
  <c r="O44" i="5"/>
  <c r="K43" i="5"/>
  <c r="N50" i="5"/>
  <c r="L53" i="5"/>
  <c r="M53" i="5"/>
  <c r="L51" i="5"/>
  <c r="M51" i="5"/>
  <c r="L57" i="5"/>
  <c r="M57" i="5"/>
  <c r="M24" i="5"/>
  <c r="L24" i="5"/>
  <c r="L59" i="5"/>
  <c r="M59" i="5"/>
  <c r="M16" i="5"/>
  <c r="L16" i="5"/>
  <c r="L61" i="5"/>
  <c r="M61" i="5"/>
  <c r="L45" i="5"/>
  <c r="M45" i="5"/>
  <c r="L32" i="5"/>
  <c r="M32" i="5"/>
  <c r="M28" i="5"/>
  <c r="L28" i="5"/>
  <c r="L38" i="5"/>
  <c r="M38" i="5"/>
  <c r="L49" i="5"/>
  <c r="M49" i="5"/>
  <c r="M20" i="5"/>
  <c r="L20" i="5"/>
  <c r="J59" i="5"/>
  <c r="K59" i="5"/>
  <c r="O59" i="5"/>
  <c r="L55" i="5"/>
  <c r="M55" i="5"/>
  <c r="M43" i="5"/>
  <c r="L43" i="5"/>
  <c r="O43" i="5"/>
  <c r="J43" i="5"/>
  <c r="N43" i="5" s="1"/>
  <c r="N62" i="5"/>
  <c r="L47" i="5"/>
  <c r="M47" i="5"/>
  <c r="N29" i="5"/>
  <c r="N21" i="5"/>
  <c r="J36" i="5"/>
  <c r="K36" i="5"/>
  <c r="O36" i="5"/>
  <c r="H59" i="5"/>
  <c r="J55" i="5"/>
  <c r="K55" i="5"/>
  <c r="O55" i="5"/>
  <c r="L40" i="5"/>
  <c r="M40" i="5"/>
  <c r="L34" i="5"/>
  <c r="M34" i="5"/>
  <c r="J47" i="5"/>
  <c r="K47" i="5"/>
  <c r="O47" i="5"/>
  <c r="J42" i="5"/>
  <c r="K42" i="5"/>
  <c r="O42" i="5"/>
  <c r="L36" i="5"/>
  <c r="M36" i="5"/>
  <c r="N30" i="5"/>
  <c r="N60" i="5"/>
  <c r="N15" i="5"/>
  <c r="J28" i="5"/>
  <c r="K28" i="5"/>
  <c r="O28" i="5"/>
  <c r="J16" i="5"/>
  <c r="K16" i="5"/>
  <c r="O16" i="5"/>
  <c r="J38" i="5"/>
  <c r="O38" i="5"/>
  <c r="K38" i="5"/>
  <c r="J51" i="5"/>
  <c r="K51" i="5"/>
  <c r="O51" i="5"/>
  <c r="N46" i="5"/>
  <c r="N26" i="5"/>
  <c r="J57" i="5"/>
  <c r="K57" i="5"/>
  <c r="O57" i="5"/>
  <c r="J49" i="5"/>
  <c r="K49" i="5"/>
  <c r="O49" i="5"/>
  <c r="J19" i="5"/>
  <c r="N19" i="5" s="1"/>
  <c r="L19" i="5"/>
  <c r="M19" i="5"/>
  <c r="O19" i="5"/>
  <c r="H42" i="5"/>
  <c r="J24" i="5"/>
  <c r="K24" i="5"/>
  <c r="O24" i="5"/>
  <c r="J20" i="5"/>
  <c r="K20" i="5"/>
  <c r="O20" i="5"/>
  <c r="J61" i="5"/>
  <c r="K61" i="5"/>
  <c r="O61" i="5"/>
  <c r="J53" i="5"/>
  <c r="K53" i="5"/>
  <c r="O53" i="5"/>
  <c r="J45" i="5"/>
  <c r="K45" i="5"/>
  <c r="O45" i="5"/>
  <c r="J40" i="5"/>
  <c r="O40" i="5"/>
  <c r="K40" i="5"/>
  <c r="J34" i="5"/>
  <c r="K34" i="5"/>
  <c r="O34" i="5"/>
  <c r="N22" i="5"/>
  <c r="H47" i="5"/>
  <c r="L52" i="5"/>
  <c r="M52" i="5"/>
  <c r="J52" i="5"/>
  <c r="N52" i="5" s="1"/>
  <c r="O52" i="5"/>
  <c r="L42" i="5"/>
  <c r="M42" i="5"/>
  <c r="M35" i="5"/>
  <c r="L35" i="5"/>
  <c r="O35" i="5"/>
  <c r="J35" i="5"/>
  <c r="N14" i="5"/>
  <c r="J32" i="5"/>
  <c r="K32" i="5"/>
  <c r="O32" i="5"/>
  <c r="M21" i="6" l="1"/>
  <c r="L21" i="6"/>
  <c r="M56" i="6"/>
  <c r="M29" i="6"/>
  <c r="L25" i="6"/>
  <c r="M49" i="6"/>
  <c r="N29" i="6"/>
  <c r="L43" i="6"/>
  <c r="N25" i="6"/>
  <c r="M15" i="6"/>
  <c r="L27" i="6"/>
  <c r="N49" i="6"/>
  <c r="M25" i="6"/>
  <c r="L50" i="6"/>
  <c r="M50" i="6"/>
  <c r="N50" i="6"/>
  <c r="L15" i="6"/>
  <c r="O15" i="6"/>
  <c r="N43" i="6"/>
  <c r="L48" i="6"/>
  <c r="M48" i="6"/>
  <c r="N48" i="6"/>
  <c r="O48" i="6"/>
  <c r="M27" i="6"/>
  <c r="N17" i="6"/>
  <c r="M17" i="6"/>
  <c r="L17" i="6"/>
  <c r="M37" i="6"/>
  <c r="L37" i="6"/>
  <c r="N37" i="6"/>
  <c r="M16" i="6"/>
  <c r="O16" i="6"/>
  <c r="L16" i="6"/>
  <c r="N16" i="6"/>
  <c r="M51" i="6"/>
  <c r="O51" i="6"/>
  <c r="L51" i="6"/>
  <c r="N51" i="6"/>
  <c r="O59" i="6"/>
  <c r="M59" i="6"/>
  <c r="L59" i="6"/>
  <c r="N59" i="6"/>
  <c r="O32" i="6"/>
  <c r="M32" i="6"/>
  <c r="L32" i="6"/>
  <c r="N32" i="6"/>
  <c r="M55" i="6"/>
  <c r="O55" i="6"/>
  <c r="N55" i="6"/>
  <c r="L55" i="6"/>
  <c r="M20" i="6"/>
  <c r="O20" i="6"/>
  <c r="L20" i="6"/>
  <c r="N20" i="6"/>
  <c r="M47" i="6"/>
  <c r="O47" i="6"/>
  <c r="N47" i="6"/>
  <c r="L47" i="6"/>
  <c r="M34" i="6"/>
  <c r="O34" i="6"/>
  <c r="N34" i="6"/>
  <c r="L34" i="6"/>
  <c r="M24" i="6"/>
  <c r="O24" i="6"/>
  <c r="N24" i="6"/>
  <c r="L24" i="6"/>
  <c r="M36" i="6"/>
  <c r="O36" i="6"/>
  <c r="N36" i="6"/>
  <c r="L36" i="6"/>
  <c r="O38" i="6"/>
  <c r="M38" i="6"/>
  <c r="L38" i="6"/>
  <c r="N38" i="6"/>
  <c r="M40" i="6"/>
  <c r="O40" i="6"/>
  <c r="N40" i="6"/>
  <c r="L40" i="6"/>
  <c r="O42" i="6"/>
  <c r="L42" i="6"/>
  <c r="N42" i="6"/>
  <c r="M42" i="6"/>
  <c r="M28" i="6"/>
  <c r="O28" i="6"/>
  <c r="N28" i="6"/>
  <c r="L28" i="6"/>
  <c r="K13" i="6"/>
  <c r="J13" i="6"/>
  <c r="H13" i="6"/>
  <c r="O41" i="5"/>
  <c r="L41" i="5"/>
  <c r="M41" i="5"/>
  <c r="N33" i="5"/>
  <c r="N35" i="5"/>
  <c r="N20" i="5"/>
  <c r="N28" i="5"/>
  <c r="N45" i="5"/>
  <c r="N24" i="5"/>
  <c r="N49" i="5"/>
  <c r="N51" i="5"/>
  <c r="N40" i="5"/>
  <c r="N59" i="5"/>
  <c r="N53" i="5"/>
  <c r="N32" i="5"/>
  <c r="N16" i="5"/>
  <c r="N55" i="5"/>
  <c r="N36" i="5"/>
  <c r="N34" i="5"/>
  <c r="N61" i="5"/>
  <c r="N57" i="5"/>
  <c r="N47" i="5"/>
  <c r="N38" i="5"/>
  <c r="N42" i="5"/>
  <c r="F13" i="5"/>
  <c r="E13" i="5"/>
  <c r="O13" i="6" l="1"/>
  <c r="M13" i="6"/>
  <c r="N13" i="6"/>
  <c r="L13" i="6"/>
  <c r="L64" i="6" s="1"/>
  <c r="O64" i="6"/>
  <c r="L67" i="6" s="1"/>
  <c r="M64" i="6"/>
  <c r="L65" i="6" s="1"/>
  <c r="K13" i="5"/>
  <c r="G13" i="5"/>
  <c r="H13" i="5"/>
  <c r="N64" i="6" l="1"/>
  <c r="L66" i="6" s="1"/>
  <c r="M13" i="5"/>
  <c r="M64" i="5" s="1"/>
  <c r="L65" i="5" s="1"/>
  <c r="L13" i="5"/>
  <c r="L64" i="5" s="1"/>
  <c r="O13" i="5"/>
  <c r="O64" i="5" s="1"/>
  <c r="L67" i="5" s="1"/>
  <c r="J13" i="5"/>
  <c r="N13" i="5" s="1"/>
  <c r="N64" i="5" s="1"/>
  <c r="L66" i="5" s="1"/>
  <c r="Y14" i="5" l="1"/>
  <c r="W14" i="5"/>
  <c r="X14" i="5"/>
  <c r="Z14" i="5"/>
  <c r="Z13" i="5" l="1"/>
  <c r="Y13" i="5"/>
  <c r="X13" i="5"/>
  <c r="W13" i="5"/>
</calcChain>
</file>

<file path=xl/sharedStrings.xml><?xml version="1.0" encoding="utf-8"?>
<sst xmlns="http://schemas.openxmlformats.org/spreadsheetml/2006/main" count="71" uniqueCount="33">
  <si>
    <t>a=</t>
  </si>
  <si>
    <t>m</t>
  </si>
  <si>
    <t>b=</t>
  </si>
  <si>
    <t>a/b =</t>
  </si>
  <si>
    <t>Plate dimension in x-direction</t>
  </si>
  <si>
    <t>Plate dimension in y-direction</t>
  </si>
  <si>
    <t>Poisson's ratio:</t>
  </si>
  <si>
    <r>
      <t xml:space="preserve">n </t>
    </r>
    <r>
      <rPr>
        <sz val="10"/>
        <rFont val="Arial"/>
        <family val="2"/>
      </rPr>
      <t>=</t>
    </r>
  </si>
  <si>
    <r>
      <t>myy / D</t>
    </r>
    <r>
      <rPr>
        <b/>
        <sz val="10"/>
        <rFont val="Symbol"/>
        <family val="1"/>
        <charset val="2"/>
      </rPr>
      <t>k</t>
    </r>
    <r>
      <rPr>
        <b/>
        <sz val="10"/>
        <rFont val="Arial"/>
        <family val="2"/>
      </rPr>
      <t>T=</t>
    </r>
  </si>
  <si>
    <r>
      <t>mxx / D</t>
    </r>
    <r>
      <rPr>
        <b/>
        <sz val="10"/>
        <rFont val="Symbol"/>
        <family val="1"/>
        <charset val="2"/>
      </rPr>
      <t>k</t>
    </r>
    <r>
      <rPr>
        <b/>
        <sz val="10"/>
        <rFont val="Arial"/>
        <family val="2"/>
      </rPr>
      <t>T=</t>
    </r>
  </si>
  <si>
    <t>Bending moments, twisting moments, and displacements</t>
  </si>
  <si>
    <r>
      <rPr>
        <b/>
        <sz val="12"/>
        <rFont val="Symbol"/>
        <family val="1"/>
        <charset val="2"/>
      </rPr>
      <t>a</t>
    </r>
    <r>
      <rPr>
        <b/>
        <vertAlign val="subscript"/>
        <sz val="10"/>
        <rFont val="Arial"/>
        <family val="2"/>
      </rPr>
      <t xml:space="preserve">m </t>
    </r>
    <r>
      <rPr>
        <b/>
        <sz val="10"/>
        <rFont val="Arial"/>
        <family val="2"/>
      </rPr>
      <t>=</t>
    </r>
  </si>
  <si>
    <r>
      <rPr>
        <b/>
        <sz val="11"/>
        <rFont val="Symbol"/>
        <family val="1"/>
        <charset val="2"/>
      </rPr>
      <t>k</t>
    </r>
    <r>
      <rPr>
        <sz val="10"/>
        <rFont val="Times New Roman"/>
        <family val="1"/>
      </rPr>
      <t>Tmn</t>
    </r>
    <r>
      <rPr>
        <sz val="10"/>
        <rFont val="Symbol"/>
        <family val="1"/>
        <charset val="2"/>
      </rPr>
      <t xml:space="preserve"> =</t>
    </r>
  </si>
  <si>
    <t>mxx,m</t>
  </si>
  <si>
    <t>myy,m</t>
  </si>
  <si>
    <t>w,m</t>
  </si>
  <si>
    <t>Simple trigonometric series</t>
  </si>
  <si>
    <t>mxx,fr</t>
  </si>
  <si>
    <r>
      <t>mxx,fr / D</t>
    </r>
    <r>
      <rPr>
        <b/>
        <sz val="10"/>
        <rFont val="Symbol"/>
        <family val="1"/>
        <charset val="2"/>
      </rPr>
      <t>k</t>
    </r>
    <r>
      <rPr>
        <b/>
        <sz val="10"/>
        <rFont val="Arial"/>
        <family val="2"/>
      </rPr>
      <t>T=</t>
    </r>
  </si>
  <si>
    <r>
      <t>myy,fe / D</t>
    </r>
    <r>
      <rPr>
        <b/>
        <sz val="10"/>
        <rFont val="Symbol"/>
        <family val="1"/>
        <charset val="2"/>
      </rPr>
      <t>k</t>
    </r>
    <r>
      <rPr>
        <b/>
        <sz val="10"/>
        <rFont val="Arial"/>
        <family val="2"/>
      </rPr>
      <t>T=</t>
    </r>
  </si>
  <si>
    <t>myy,fe</t>
  </si>
  <si>
    <r>
      <rPr>
        <b/>
        <sz val="12"/>
        <rFont val="Symbol"/>
        <family val="1"/>
        <charset val="2"/>
      </rPr>
      <t>a</t>
    </r>
    <r>
      <rPr>
        <b/>
        <vertAlign val="subscript"/>
        <sz val="10"/>
        <rFont val="Arial"/>
        <family val="2"/>
      </rPr>
      <t>m</t>
    </r>
    <r>
      <rPr>
        <b/>
        <sz val="10"/>
        <rFont val="Arial"/>
        <family val="2"/>
      </rPr>
      <t>b/2</t>
    </r>
  </si>
  <si>
    <r>
      <rPr>
        <b/>
        <sz val="12"/>
        <rFont val="Times New Roman"/>
        <family val="1"/>
      </rPr>
      <t>cosh</t>
    </r>
    <r>
      <rPr>
        <b/>
        <sz val="12"/>
        <rFont val="Symbol"/>
        <family val="1"/>
        <charset val="2"/>
      </rPr>
      <t>a</t>
    </r>
    <r>
      <rPr>
        <b/>
        <vertAlign val="subscript"/>
        <sz val="10"/>
        <rFont val="Arial"/>
        <family val="2"/>
      </rPr>
      <t>m</t>
    </r>
    <r>
      <rPr>
        <b/>
        <sz val="10"/>
        <rFont val="Arial"/>
        <family val="2"/>
      </rPr>
      <t>b/2</t>
    </r>
  </si>
  <si>
    <r>
      <rPr>
        <b/>
        <sz val="12"/>
        <rFont val="Times New Roman"/>
        <family val="1"/>
      </rPr>
      <t>sinh</t>
    </r>
    <r>
      <rPr>
        <b/>
        <sz val="12"/>
        <rFont val="Symbol"/>
        <family val="1"/>
        <charset val="2"/>
      </rPr>
      <t>a</t>
    </r>
    <r>
      <rPr>
        <b/>
        <vertAlign val="subscript"/>
        <sz val="10"/>
        <rFont val="Arial"/>
        <family val="2"/>
      </rPr>
      <t>m</t>
    </r>
    <r>
      <rPr>
        <b/>
        <sz val="10"/>
        <rFont val="Arial"/>
        <family val="2"/>
      </rPr>
      <t>b/2</t>
    </r>
  </si>
  <si>
    <r>
      <rPr>
        <b/>
        <sz val="12"/>
        <rFont val="Symbol"/>
        <family val="1"/>
        <charset val="2"/>
      </rPr>
      <t>a</t>
    </r>
    <r>
      <rPr>
        <b/>
        <vertAlign val="subscript"/>
        <sz val="12"/>
        <rFont val="Times New Roman"/>
        <family val="1"/>
      </rPr>
      <t>m</t>
    </r>
    <r>
      <rPr>
        <b/>
        <sz val="12"/>
        <rFont val="Times New Roman"/>
        <family val="1"/>
      </rPr>
      <t>b/2*cosh</t>
    </r>
    <r>
      <rPr>
        <b/>
        <sz val="12"/>
        <rFont val="Symbol"/>
        <family val="1"/>
        <charset val="2"/>
      </rPr>
      <t>a</t>
    </r>
    <r>
      <rPr>
        <b/>
        <vertAlign val="subscript"/>
        <sz val="10"/>
        <rFont val="Arial"/>
        <family val="2"/>
      </rPr>
      <t>m</t>
    </r>
    <r>
      <rPr>
        <b/>
        <sz val="10"/>
        <rFont val="Arial"/>
        <family val="2"/>
      </rPr>
      <t>b/2</t>
    </r>
  </si>
  <si>
    <r>
      <rPr>
        <b/>
        <sz val="12"/>
        <rFont val="Symbol"/>
        <family val="1"/>
        <charset val="2"/>
      </rPr>
      <t>a</t>
    </r>
    <r>
      <rPr>
        <b/>
        <vertAlign val="subscript"/>
        <sz val="12"/>
        <rFont val="Times New Roman"/>
        <family val="1"/>
      </rPr>
      <t>m</t>
    </r>
    <r>
      <rPr>
        <b/>
        <sz val="12"/>
        <rFont val="Times New Roman"/>
        <family val="1"/>
      </rPr>
      <t>b/2*sinh</t>
    </r>
    <r>
      <rPr>
        <b/>
        <sz val="12"/>
        <rFont val="Symbol"/>
        <family val="1"/>
        <charset val="2"/>
      </rPr>
      <t>a</t>
    </r>
    <r>
      <rPr>
        <b/>
        <vertAlign val="subscript"/>
        <sz val="10"/>
        <rFont val="Arial"/>
        <family val="2"/>
      </rPr>
      <t>m</t>
    </r>
    <r>
      <rPr>
        <b/>
        <sz val="10"/>
        <rFont val="Arial"/>
        <family val="2"/>
      </rPr>
      <t>b/2</t>
    </r>
  </si>
  <si>
    <t>Rectangular plate simply supported at x = 0 and x = a, fixed at y = b/2 and y = -b/2</t>
  </si>
  <si>
    <r>
      <rPr>
        <b/>
        <sz val="12"/>
        <rFont val="Times New Roman"/>
        <family val="1"/>
      </rPr>
      <t>w</t>
    </r>
    <r>
      <rPr>
        <b/>
        <sz val="12"/>
        <rFont val="Symbol"/>
        <family val="1"/>
        <charset val="2"/>
      </rPr>
      <t xml:space="preserve"> /</t>
    </r>
    <r>
      <rPr>
        <sz val="12"/>
        <rFont val="Symbol"/>
        <family val="1"/>
        <charset val="2"/>
      </rPr>
      <t xml:space="preserve"> </t>
    </r>
    <r>
      <rPr>
        <b/>
        <sz val="12"/>
        <rFont val="Arial"/>
        <family val="2"/>
      </rPr>
      <t>b²</t>
    </r>
    <r>
      <rPr>
        <b/>
        <sz val="12"/>
        <rFont val="Symbol"/>
        <family val="1"/>
        <charset val="2"/>
      </rPr>
      <t>k</t>
    </r>
    <r>
      <rPr>
        <b/>
        <sz val="12"/>
        <rFont val="Arial"/>
        <family val="2"/>
      </rPr>
      <t>T</t>
    </r>
    <r>
      <rPr>
        <sz val="12"/>
        <rFont val="Arial"/>
        <family val="2"/>
      </rPr>
      <t xml:space="preserve"> =</t>
    </r>
  </si>
  <si>
    <t>Am</t>
  </si>
  <si>
    <t>Bm</t>
  </si>
  <si>
    <t>Total</t>
  </si>
  <si>
    <t>Rectangular plate simply supported at x = 0 and x = a, free at y = b/2 and y = -b/2</t>
  </si>
  <si>
    <r>
      <rPr>
        <b/>
        <sz val="12"/>
        <rFont val="Times New Roman"/>
        <family val="1"/>
      </rPr>
      <t>w</t>
    </r>
    <r>
      <rPr>
        <b/>
        <sz val="12"/>
        <rFont val="Symbol"/>
        <family val="1"/>
        <charset val="2"/>
      </rPr>
      <t xml:space="preserve"> /</t>
    </r>
    <r>
      <rPr>
        <sz val="12"/>
        <rFont val="Symbol"/>
        <family val="1"/>
        <charset val="2"/>
      </rPr>
      <t xml:space="preserve"> </t>
    </r>
    <r>
      <rPr>
        <b/>
        <sz val="12"/>
        <rFont val="Arial"/>
        <family val="2"/>
      </rPr>
      <t>a²</t>
    </r>
    <r>
      <rPr>
        <b/>
        <sz val="12"/>
        <rFont val="Symbol"/>
        <family val="1"/>
        <charset val="2"/>
      </rPr>
      <t>k</t>
    </r>
    <r>
      <rPr>
        <b/>
        <sz val="12"/>
        <rFont val="Arial"/>
        <family val="2"/>
      </rPr>
      <t>T</t>
    </r>
    <r>
      <rPr>
        <sz val="12"/>
        <rFont val="Arial"/>
        <family val="2"/>
      </rPr>
      <t xml:space="preserve"> =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</si>
</sst>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"/>
    <numFmt numFmtId="165" formatCode="0.0000"/>
    <numFmt numFmtId="166" formatCode="0.000000"/>
    <numFmt numFmtId="169" formatCode="0.00000"/>
  </numFmts>
  <fonts count="25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b/>
      <sz val="12"/>
      <name val="Symbol"/>
      <family val="1"/>
      <charset val="2"/>
    </font>
    <font>
      <b/>
      <vertAlign val="subscript"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u/>
      <sz val="14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sz val="10"/>
      <name val="Symbol"/>
      <family val="1"/>
      <charset val="2"/>
    </font>
    <font>
      <sz val="10"/>
      <name val="Times New Roman"/>
      <family val="1"/>
    </font>
    <font>
      <sz val="10"/>
      <color indexed="10"/>
      <name val="Arial"/>
      <family val="2"/>
    </font>
    <font>
      <sz val="10"/>
      <color indexed="10"/>
      <name val="Symbol"/>
      <family val="1"/>
      <charset val="2"/>
    </font>
    <font>
      <b/>
      <vertAlign val="subscript"/>
      <sz val="10"/>
      <name val="Arial"/>
      <family val="2"/>
    </font>
    <font>
      <b/>
      <sz val="11"/>
      <name val="Symbol"/>
      <family val="1"/>
      <charset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0"/>
      <name val="Symbol"/>
      <family val="1"/>
      <charset val="2"/>
    </font>
    <font>
      <sz val="12"/>
      <name val="Arial"/>
      <family val="2"/>
    </font>
    <font>
      <sz val="12"/>
      <name val="Symbol"/>
      <family val="1"/>
      <charset val="2"/>
    </font>
    <font>
      <b/>
      <u/>
      <sz val="13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5" fillId="0" borderId="0" xfId="0" applyFont="1"/>
    <xf numFmtId="4" fontId="0" fillId="0" borderId="0" xfId="0" applyNumberFormat="1" applyAlignment="1">
      <alignment horizontal="center"/>
    </xf>
    <xf numFmtId="4" fontId="0" fillId="0" borderId="0" xfId="0" applyNumberFormat="1"/>
    <xf numFmtId="0" fontId="7" fillId="0" borderId="0" xfId="0" applyFont="1"/>
    <xf numFmtId="0" fontId="8" fillId="0" borderId="0" xfId="0" applyFont="1"/>
    <xf numFmtId="0" fontId="0" fillId="0" borderId="0" xfId="0" applyAlignment="1">
      <alignment horizontal="center"/>
    </xf>
    <xf numFmtId="164" fontId="9" fillId="0" borderId="0" xfId="0" applyNumberFormat="1" applyFont="1" applyProtection="1">
      <protection locked="0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1" fillId="0" borderId="0" xfId="0" applyFont="1"/>
    <xf numFmtId="0" fontId="9" fillId="0" borderId="0" xfId="0" applyFont="1"/>
    <xf numFmtId="0" fontId="10" fillId="0" borderId="0" xfId="0" applyFont="1"/>
    <xf numFmtId="0" fontId="12" fillId="0" borderId="0" xfId="0" applyFont="1" applyAlignment="1">
      <alignment horizontal="center"/>
    </xf>
    <xf numFmtId="4" fontId="9" fillId="0" borderId="0" xfId="0" applyNumberFormat="1" applyFont="1" applyProtection="1">
      <protection locked="0"/>
    </xf>
    <xf numFmtId="0" fontId="14" fillId="0" borderId="0" xfId="0" applyFont="1"/>
    <xf numFmtId="0" fontId="15" fillId="0" borderId="0" xfId="0" applyFont="1" applyAlignment="1">
      <alignment horizontal="center"/>
    </xf>
    <xf numFmtId="4" fontId="11" fillId="0" borderId="0" xfId="0" applyNumberFormat="1" applyFont="1" applyProtection="1">
      <protection locked="0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18" fillId="0" borderId="0" xfId="0" applyFont="1"/>
    <xf numFmtId="0" fontId="19" fillId="0" borderId="0" xfId="0" applyFont="1"/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19" fillId="0" borderId="0" xfId="0" applyFont="1" applyAlignment="1">
      <alignment horizontal="right"/>
    </xf>
    <xf numFmtId="0" fontId="9" fillId="0" borderId="1" xfId="0" applyFont="1" applyBorder="1" applyAlignment="1">
      <alignment horizontal="center"/>
    </xf>
    <xf numFmtId="2" fontId="9" fillId="0" borderId="1" xfId="0" applyNumberFormat="1" applyFont="1" applyBorder="1" applyAlignment="1">
      <alignment horizontal="center"/>
    </xf>
    <xf numFmtId="165" fontId="10" fillId="0" borderId="1" xfId="0" applyNumberFormat="1" applyFont="1" applyBorder="1" applyAlignment="1">
      <alignment horizontal="center"/>
    </xf>
    <xf numFmtId="0" fontId="6" fillId="0" borderId="0" xfId="0" applyFont="1"/>
    <xf numFmtId="2" fontId="0" fillId="0" borderId="0" xfId="0" applyNumberFormat="1"/>
    <xf numFmtId="2" fontId="23" fillId="0" borderId="0" xfId="0" applyNumberFormat="1" applyFont="1"/>
    <xf numFmtId="166" fontId="24" fillId="0" borderId="0" xfId="0" applyNumberFormat="1" applyFont="1" applyAlignment="1">
      <alignment horizontal="center"/>
    </xf>
    <xf numFmtId="0" fontId="6" fillId="0" borderId="0" xfId="0" applyFont="1" applyAlignment="1"/>
    <xf numFmtId="0" fontId="21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9" fontId="0" fillId="0" borderId="0" xfId="0" applyNumberForma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169" fontId="0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67"/>
  <sheetViews>
    <sheetView topLeftCell="F1" workbookViewId="0">
      <selection activeCell="K4" sqref="K4:Q4"/>
    </sheetView>
  </sheetViews>
  <sheetFormatPr baseColWidth="10" defaultRowHeight="15" x14ac:dyDescent="0.25"/>
  <cols>
    <col min="1" max="3" width="10.7109375" customWidth="1"/>
    <col min="4" max="6" width="12.7109375" customWidth="1"/>
    <col min="7" max="7" width="18.42578125" customWidth="1"/>
    <col min="8" max="8" width="21.140625" customWidth="1"/>
    <col min="9" max="9" width="14.5703125" customWidth="1"/>
    <col min="10" max="10" width="15.28515625" customWidth="1"/>
    <col min="11" max="19" width="12.7109375" customWidth="1"/>
    <col min="20" max="20" width="10.7109375" customWidth="1"/>
    <col min="21" max="21" width="11.28515625" customWidth="1"/>
    <col min="22" max="24" width="10.7109375" customWidth="1"/>
    <col min="25" max="25" width="13.7109375" customWidth="1"/>
    <col min="257" max="259" width="10.7109375" customWidth="1"/>
    <col min="260" max="263" width="12.7109375" customWidth="1"/>
    <col min="264" max="264" width="14.85546875" customWidth="1"/>
    <col min="265" max="265" width="14.5703125" customWidth="1"/>
    <col min="266" max="266" width="15.28515625" customWidth="1"/>
    <col min="267" max="275" width="12.7109375" customWidth="1"/>
    <col min="276" max="276" width="10.7109375" customWidth="1"/>
    <col min="277" max="277" width="11.28515625" customWidth="1"/>
    <col min="278" max="280" width="10.7109375" customWidth="1"/>
    <col min="281" max="281" width="13.7109375" customWidth="1"/>
    <col min="513" max="515" width="10.7109375" customWidth="1"/>
    <col min="516" max="519" width="12.7109375" customWidth="1"/>
    <col min="520" max="520" width="14.85546875" customWidth="1"/>
    <col min="521" max="521" width="14.5703125" customWidth="1"/>
    <col min="522" max="522" width="15.28515625" customWidth="1"/>
    <col min="523" max="531" width="12.7109375" customWidth="1"/>
    <col min="532" max="532" width="10.7109375" customWidth="1"/>
    <col min="533" max="533" width="11.28515625" customWidth="1"/>
    <col min="534" max="536" width="10.7109375" customWidth="1"/>
    <col min="537" max="537" width="13.7109375" customWidth="1"/>
    <col min="769" max="771" width="10.7109375" customWidth="1"/>
    <col min="772" max="775" width="12.7109375" customWidth="1"/>
    <col min="776" max="776" width="14.85546875" customWidth="1"/>
    <col min="777" max="777" width="14.5703125" customWidth="1"/>
    <col min="778" max="778" width="15.28515625" customWidth="1"/>
    <col min="779" max="787" width="12.7109375" customWidth="1"/>
    <col min="788" max="788" width="10.7109375" customWidth="1"/>
    <col min="789" max="789" width="11.28515625" customWidth="1"/>
    <col min="790" max="792" width="10.7109375" customWidth="1"/>
    <col min="793" max="793" width="13.7109375" customWidth="1"/>
    <col min="1025" max="1027" width="10.7109375" customWidth="1"/>
    <col min="1028" max="1031" width="12.7109375" customWidth="1"/>
    <col min="1032" max="1032" width="14.85546875" customWidth="1"/>
    <col min="1033" max="1033" width="14.5703125" customWidth="1"/>
    <col min="1034" max="1034" width="15.28515625" customWidth="1"/>
    <col min="1035" max="1043" width="12.7109375" customWidth="1"/>
    <col min="1044" max="1044" width="10.7109375" customWidth="1"/>
    <col min="1045" max="1045" width="11.28515625" customWidth="1"/>
    <col min="1046" max="1048" width="10.7109375" customWidth="1"/>
    <col min="1049" max="1049" width="13.7109375" customWidth="1"/>
    <col min="1281" max="1283" width="10.7109375" customWidth="1"/>
    <col min="1284" max="1287" width="12.7109375" customWidth="1"/>
    <col min="1288" max="1288" width="14.85546875" customWidth="1"/>
    <col min="1289" max="1289" width="14.5703125" customWidth="1"/>
    <col min="1290" max="1290" width="15.28515625" customWidth="1"/>
    <col min="1291" max="1299" width="12.7109375" customWidth="1"/>
    <col min="1300" max="1300" width="10.7109375" customWidth="1"/>
    <col min="1301" max="1301" width="11.28515625" customWidth="1"/>
    <col min="1302" max="1304" width="10.7109375" customWidth="1"/>
    <col min="1305" max="1305" width="13.7109375" customWidth="1"/>
    <col min="1537" max="1539" width="10.7109375" customWidth="1"/>
    <col min="1540" max="1543" width="12.7109375" customWidth="1"/>
    <col min="1544" max="1544" width="14.85546875" customWidth="1"/>
    <col min="1545" max="1545" width="14.5703125" customWidth="1"/>
    <col min="1546" max="1546" width="15.28515625" customWidth="1"/>
    <col min="1547" max="1555" width="12.7109375" customWidth="1"/>
    <col min="1556" max="1556" width="10.7109375" customWidth="1"/>
    <col min="1557" max="1557" width="11.28515625" customWidth="1"/>
    <col min="1558" max="1560" width="10.7109375" customWidth="1"/>
    <col min="1561" max="1561" width="13.7109375" customWidth="1"/>
    <col min="1793" max="1795" width="10.7109375" customWidth="1"/>
    <col min="1796" max="1799" width="12.7109375" customWidth="1"/>
    <col min="1800" max="1800" width="14.85546875" customWidth="1"/>
    <col min="1801" max="1801" width="14.5703125" customWidth="1"/>
    <col min="1802" max="1802" width="15.28515625" customWidth="1"/>
    <col min="1803" max="1811" width="12.7109375" customWidth="1"/>
    <col min="1812" max="1812" width="10.7109375" customWidth="1"/>
    <col min="1813" max="1813" width="11.28515625" customWidth="1"/>
    <col min="1814" max="1816" width="10.7109375" customWidth="1"/>
    <col min="1817" max="1817" width="13.7109375" customWidth="1"/>
    <col min="2049" max="2051" width="10.7109375" customWidth="1"/>
    <col min="2052" max="2055" width="12.7109375" customWidth="1"/>
    <col min="2056" max="2056" width="14.85546875" customWidth="1"/>
    <col min="2057" max="2057" width="14.5703125" customWidth="1"/>
    <col min="2058" max="2058" width="15.28515625" customWidth="1"/>
    <col min="2059" max="2067" width="12.7109375" customWidth="1"/>
    <col min="2068" max="2068" width="10.7109375" customWidth="1"/>
    <col min="2069" max="2069" width="11.28515625" customWidth="1"/>
    <col min="2070" max="2072" width="10.7109375" customWidth="1"/>
    <col min="2073" max="2073" width="13.7109375" customWidth="1"/>
    <col min="2305" max="2307" width="10.7109375" customWidth="1"/>
    <col min="2308" max="2311" width="12.7109375" customWidth="1"/>
    <col min="2312" max="2312" width="14.85546875" customWidth="1"/>
    <col min="2313" max="2313" width="14.5703125" customWidth="1"/>
    <col min="2314" max="2314" width="15.28515625" customWidth="1"/>
    <col min="2315" max="2323" width="12.7109375" customWidth="1"/>
    <col min="2324" max="2324" width="10.7109375" customWidth="1"/>
    <col min="2325" max="2325" width="11.28515625" customWidth="1"/>
    <col min="2326" max="2328" width="10.7109375" customWidth="1"/>
    <col min="2329" max="2329" width="13.7109375" customWidth="1"/>
    <col min="2561" max="2563" width="10.7109375" customWidth="1"/>
    <col min="2564" max="2567" width="12.7109375" customWidth="1"/>
    <col min="2568" max="2568" width="14.85546875" customWidth="1"/>
    <col min="2569" max="2569" width="14.5703125" customWidth="1"/>
    <col min="2570" max="2570" width="15.28515625" customWidth="1"/>
    <col min="2571" max="2579" width="12.7109375" customWidth="1"/>
    <col min="2580" max="2580" width="10.7109375" customWidth="1"/>
    <col min="2581" max="2581" width="11.28515625" customWidth="1"/>
    <col min="2582" max="2584" width="10.7109375" customWidth="1"/>
    <col min="2585" max="2585" width="13.7109375" customWidth="1"/>
    <col min="2817" max="2819" width="10.7109375" customWidth="1"/>
    <col min="2820" max="2823" width="12.7109375" customWidth="1"/>
    <col min="2824" max="2824" width="14.85546875" customWidth="1"/>
    <col min="2825" max="2825" width="14.5703125" customWidth="1"/>
    <col min="2826" max="2826" width="15.28515625" customWidth="1"/>
    <col min="2827" max="2835" width="12.7109375" customWidth="1"/>
    <col min="2836" max="2836" width="10.7109375" customWidth="1"/>
    <col min="2837" max="2837" width="11.28515625" customWidth="1"/>
    <col min="2838" max="2840" width="10.7109375" customWidth="1"/>
    <col min="2841" max="2841" width="13.7109375" customWidth="1"/>
    <col min="3073" max="3075" width="10.7109375" customWidth="1"/>
    <col min="3076" max="3079" width="12.7109375" customWidth="1"/>
    <col min="3080" max="3080" width="14.85546875" customWidth="1"/>
    <col min="3081" max="3081" width="14.5703125" customWidth="1"/>
    <col min="3082" max="3082" width="15.28515625" customWidth="1"/>
    <col min="3083" max="3091" width="12.7109375" customWidth="1"/>
    <col min="3092" max="3092" width="10.7109375" customWidth="1"/>
    <col min="3093" max="3093" width="11.28515625" customWidth="1"/>
    <col min="3094" max="3096" width="10.7109375" customWidth="1"/>
    <col min="3097" max="3097" width="13.7109375" customWidth="1"/>
    <col min="3329" max="3331" width="10.7109375" customWidth="1"/>
    <col min="3332" max="3335" width="12.7109375" customWidth="1"/>
    <col min="3336" max="3336" width="14.85546875" customWidth="1"/>
    <col min="3337" max="3337" width="14.5703125" customWidth="1"/>
    <col min="3338" max="3338" width="15.28515625" customWidth="1"/>
    <col min="3339" max="3347" width="12.7109375" customWidth="1"/>
    <col min="3348" max="3348" width="10.7109375" customWidth="1"/>
    <col min="3349" max="3349" width="11.28515625" customWidth="1"/>
    <col min="3350" max="3352" width="10.7109375" customWidth="1"/>
    <col min="3353" max="3353" width="13.7109375" customWidth="1"/>
    <col min="3585" max="3587" width="10.7109375" customWidth="1"/>
    <col min="3588" max="3591" width="12.7109375" customWidth="1"/>
    <col min="3592" max="3592" width="14.85546875" customWidth="1"/>
    <col min="3593" max="3593" width="14.5703125" customWidth="1"/>
    <col min="3594" max="3594" width="15.28515625" customWidth="1"/>
    <col min="3595" max="3603" width="12.7109375" customWidth="1"/>
    <col min="3604" max="3604" width="10.7109375" customWidth="1"/>
    <col min="3605" max="3605" width="11.28515625" customWidth="1"/>
    <col min="3606" max="3608" width="10.7109375" customWidth="1"/>
    <col min="3609" max="3609" width="13.7109375" customWidth="1"/>
    <col min="3841" max="3843" width="10.7109375" customWidth="1"/>
    <col min="3844" max="3847" width="12.7109375" customWidth="1"/>
    <col min="3848" max="3848" width="14.85546875" customWidth="1"/>
    <col min="3849" max="3849" width="14.5703125" customWidth="1"/>
    <col min="3850" max="3850" width="15.28515625" customWidth="1"/>
    <col min="3851" max="3859" width="12.7109375" customWidth="1"/>
    <col min="3860" max="3860" width="10.7109375" customWidth="1"/>
    <col min="3861" max="3861" width="11.28515625" customWidth="1"/>
    <col min="3862" max="3864" width="10.7109375" customWidth="1"/>
    <col min="3865" max="3865" width="13.7109375" customWidth="1"/>
    <col min="4097" max="4099" width="10.7109375" customWidth="1"/>
    <col min="4100" max="4103" width="12.7109375" customWidth="1"/>
    <col min="4104" max="4104" width="14.85546875" customWidth="1"/>
    <col min="4105" max="4105" width="14.5703125" customWidth="1"/>
    <col min="4106" max="4106" width="15.28515625" customWidth="1"/>
    <col min="4107" max="4115" width="12.7109375" customWidth="1"/>
    <col min="4116" max="4116" width="10.7109375" customWidth="1"/>
    <col min="4117" max="4117" width="11.28515625" customWidth="1"/>
    <col min="4118" max="4120" width="10.7109375" customWidth="1"/>
    <col min="4121" max="4121" width="13.7109375" customWidth="1"/>
    <col min="4353" max="4355" width="10.7109375" customWidth="1"/>
    <col min="4356" max="4359" width="12.7109375" customWidth="1"/>
    <col min="4360" max="4360" width="14.85546875" customWidth="1"/>
    <col min="4361" max="4361" width="14.5703125" customWidth="1"/>
    <col min="4362" max="4362" width="15.28515625" customWidth="1"/>
    <col min="4363" max="4371" width="12.7109375" customWidth="1"/>
    <col min="4372" max="4372" width="10.7109375" customWidth="1"/>
    <col min="4373" max="4373" width="11.28515625" customWidth="1"/>
    <col min="4374" max="4376" width="10.7109375" customWidth="1"/>
    <col min="4377" max="4377" width="13.7109375" customWidth="1"/>
    <col min="4609" max="4611" width="10.7109375" customWidth="1"/>
    <col min="4612" max="4615" width="12.7109375" customWidth="1"/>
    <col min="4616" max="4616" width="14.85546875" customWidth="1"/>
    <col min="4617" max="4617" width="14.5703125" customWidth="1"/>
    <col min="4618" max="4618" width="15.28515625" customWidth="1"/>
    <col min="4619" max="4627" width="12.7109375" customWidth="1"/>
    <col min="4628" max="4628" width="10.7109375" customWidth="1"/>
    <col min="4629" max="4629" width="11.28515625" customWidth="1"/>
    <col min="4630" max="4632" width="10.7109375" customWidth="1"/>
    <col min="4633" max="4633" width="13.7109375" customWidth="1"/>
    <col min="4865" max="4867" width="10.7109375" customWidth="1"/>
    <col min="4868" max="4871" width="12.7109375" customWidth="1"/>
    <col min="4872" max="4872" width="14.85546875" customWidth="1"/>
    <col min="4873" max="4873" width="14.5703125" customWidth="1"/>
    <col min="4874" max="4874" width="15.28515625" customWidth="1"/>
    <col min="4875" max="4883" width="12.7109375" customWidth="1"/>
    <col min="4884" max="4884" width="10.7109375" customWidth="1"/>
    <col min="4885" max="4885" width="11.28515625" customWidth="1"/>
    <col min="4886" max="4888" width="10.7109375" customWidth="1"/>
    <col min="4889" max="4889" width="13.7109375" customWidth="1"/>
    <col min="5121" max="5123" width="10.7109375" customWidth="1"/>
    <col min="5124" max="5127" width="12.7109375" customWidth="1"/>
    <col min="5128" max="5128" width="14.85546875" customWidth="1"/>
    <col min="5129" max="5129" width="14.5703125" customWidth="1"/>
    <col min="5130" max="5130" width="15.28515625" customWidth="1"/>
    <col min="5131" max="5139" width="12.7109375" customWidth="1"/>
    <col min="5140" max="5140" width="10.7109375" customWidth="1"/>
    <col min="5141" max="5141" width="11.28515625" customWidth="1"/>
    <col min="5142" max="5144" width="10.7109375" customWidth="1"/>
    <col min="5145" max="5145" width="13.7109375" customWidth="1"/>
    <col min="5377" max="5379" width="10.7109375" customWidth="1"/>
    <col min="5380" max="5383" width="12.7109375" customWidth="1"/>
    <col min="5384" max="5384" width="14.85546875" customWidth="1"/>
    <col min="5385" max="5385" width="14.5703125" customWidth="1"/>
    <col min="5386" max="5386" width="15.28515625" customWidth="1"/>
    <col min="5387" max="5395" width="12.7109375" customWidth="1"/>
    <col min="5396" max="5396" width="10.7109375" customWidth="1"/>
    <col min="5397" max="5397" width="11.28515625" customWidth="1"/>
    <col min="5398" max="5400" width="10.7109375" customWidth="1"/>
    <col min="5401" max="5401" width="13.7109375" customWidth="1"/>
    <col min="5633" max="5635" width="10.7109375" customWidth="1"/>
    <col min="5636" max="5639" width="12.7109375" customWidth="1"/>
    <col min="5640" max="5640" width="14.85546875" customWidth="1"/>
    <col min="5641" max="5641" width="14.5703125" customWidth="1"/>
    <col min="5642" max="5642" width="15.28515625" customWidth="1"/>
    <col min="5643" max="5651" width="12.7109375" customWidth="1"/>
    <col min="5652" max="5652" width="10.7109375" customWidth="1"/>
    <col min="5653" max="5653" width="11.28515625" customWidth="1"/>
    <col min="5654" max="5656" width="10.7109375" customWidth="1"/>
    <col min="5657" max="5657" width="13.7109375" customWidth="1"/>
    <col min="5889" max="5891" width="10.7109375" customWidth="1"/>
    <col min="5892" max="5895" width="12.7109375" customWidth="1"/>
    <col min="5896" max="5896" width="14.85546875" customWidth="1"/>
    <col min="5897" max="5897" width="14.5703125" customWidth="1"/>
    <col min="5898" max="5898" width="15.28515625" customWidth="1"/>
    <col min="5899" max="5907" width="12.7109375" customWidth="1"/>
    <col min="5908" max="5908" width="10.7109375" customWidth="1"/>
    <col min="5909" max="5909" width="11.28515625" customWidth="1"/>
    <col min="5910" max="5912" width="10.7109375" customWidth="1"/>
    <col min="5913" max="5913" width="13.7109375" customWidth="1"/>
    <col min="6145" max="6147" width="10.7109375" customWidth="1"/>
    <col min="6148" max="6151" width="12.7109375" customWidth="1"/>
    <col min="6152" max="6152" width="14.85546875" customWidth="1"/>
    <col min="6153" max="6153" width="14.5703125" customWidth="1"/>
    <col min="6154" max="6154" width="15.28515625" customWidth="1"/>
    <col min="6155" max="6163" width="12.7109375" customWidth="1"/>
    <col min="6164" max="6164" width="10.7109375" customWidth="1"/>
    <col min="6165" max="6165" width="11.28515625" customWidth="1"/>
    <col min="6166" max="6168" width="10.7109375" customWidth="1"/>
    <col min="6169" max="6169" width="13.7109375" customWidth="1"/>
    <col min="6401" max="6403" width="10.7109375" customWidth="1"/>
    <col min="6404" max="6407" width="12.7109375" customWidth="1"/>
    <col min="6408" max="6408" width="14.85546875" customWidth="1"/>
    <col min="6409" max="6409" width="14.5703125" customWidth="1"/>
    <col min="6410" max="6410" width="15.28515625" customWidth="1"/>
    <col min="6411" max="6419" width="12.7109375" customWidth="1"/>
    <col min="6420" max="6420" width="10.7109375" customWidth="1"/>
    <col min="6421" max="6421" width="11.28515625" customWidth="1"/>
    <col min="6422" max="6424" width="10.7109375" customWidth="1"/>
    <col min="6425" max="6425" width="13.7109375" customWidth="1"/>
    <col min="6657" max="6659" width="10.7109375" customWidth="1"/>
    <col min="6660" max="6663" width="12.7109375" customWidth="1"/>
    <col min="6664" max="6664" width="14.85546875" customWidth="1"/>
    <col min="6665" max="6665" width="14.5703125" customWidth="1"/>
    <col min="6666" max="6666" width="15.28515625" customWidth="1"/>
    <col min="6667" max="6675" width="12.7109375" customWidth="1"/>
    <col min="6676" max="6676" width="10.7109375" customWidth="1"/>
    <col min="6677" max="6677" width="11.28515625" customWidth="1"/>
    <col min="6678" max="6680" width="10.7109375" customWidth="1"/>
    <col min="6681" max="6681" width="13.7109375" customWidth="1"/>
    <col min="6913" max="6915" width="10.7109375" customWidth="1"/>
    <col min="6916" max="6919" width="12.7109375" customWidth="1"/>
    <col min="6920" max="6920" width="14.85546875" customWidth="1"/>
    <col min="6921" max="6921" width="14.5703125" customWidth="1"/>
    <col min="6922" max="6922" width="15.28515625" customWidth="1"/>
    <col min="6923" max="6931" width="12.7109375" customWidth="1"/>
    <col min="6932" max="6932" width="10.7109375" customWidth="1"/>
    <col min="6933" max="6933" width="11.28515625" customWidth="1"/>
    <col min="6934" max="6936" width="10.7109375" customWidth="1"/>
    <col min="6937" max="6937" width="13.7109375" customWidth="1"/>
    <col min="7169" max="7171" width="10.7109375" customWidth="1"/>
    <col min="7172" max="7175" width="12.7109375" customWidth="1"/>
    <col min="7176" max="7176" width="14.85546875" customWidth="1"/>
    <col min="7177" max="7177" width="14.5703125" customWidth="1"/>
    <col min="7178" max="7178" width="15.28515625" customWidth="1"/>
    <col min="7179" max="7187" width="12.7109375" customWidth="1"/>
    <col min="7188" max="7188" width="10.7109375" customWidth="1"/>
    <col min="7189" max="7189" width="11.28515625" customWidth="1"/>
    <col min="7190" max="7192" width="10.7109375" customWidth="1"/>
    <col min="7193" max="7193" width="13.7109375" customWidth="1"/>
    <col min="7425" max="7427" width="10.7109375" customWidth="1"/>
    <col min="7428" max="7431" width="12.7109375" customWidth="1"/>
    <col min="7432" max="7432" width="14.85546875" customWidth="1"/>
    <col min="7433" max="7433" width="14.5703125" customWidth="1"/>
    <col min="7434" max="7434" width="15.28515625" customWidth="1"/>
    <col min="7435" max="7443" width="12.7109375" customWidth="1"/>
    <col min="7444" max="7444" width="10.7109375" customWidth="1"/>
    <col min="7445" max="7445" width="11.28515625" customWidth="1"/>
    <col min="7446" max="7448" width="10.7109375" customWidth="1"/>
    <col min="7449" max="7449" width="13.7109375" customWidth="1"/>
    <col min="7681" max="7683" width="10.7109375" customWidth="1"/>
    <col min="7684" max="7687" width="12.7109375" customWidth="1"/>
    <col min="7688" max="7688" width="14.85546875" customWidth="1"/>
    <col min="7689" max="7689" width="14.5703125" customWidth="1"/>
    <col min="7690" max="7690" width="15.28515625" customWidth="1"/>
    <col min="7691" max="7699" width="12.7109375" customWidth="1"/>
    <col min="7700" max="7700" width="10.7109375" customWidth="1"/>
    <col min="7701" max="7701" width="11.28515625" customWidth="1"/>
    <col min="7702" max="7704" width="10.7109375" customWidth="1"/>
    <col min="7705" max="7705" width="13.7109375" customWidth="1"/>
    <col min="7937" max="7939" width="10.7109375" customWidth="1"/>
    <col min="7940" max="7943" width="12.7109375" customWidth="1"/>
    <col min="7944" max="7944" width="14.85546875" customWidth="1"/>
    <col min="7945" max="7945" width="14.5703125" customWidth="1"/>
    <col min="7946" max="7946" width="15.28515625" customWidth="1"/>
    <col min="7947" max="7955" width="12.7109375" customWidth="1"/>
    <col min="7956" max="7956" width="10.7109375" customWidth="1"/>
    <col min="7957" max="7957" width="11.28515625" customWidth="1"/>
    <col min="7958" max="7960" width="10.7109375" customWidth="1"/>
    <col min="7961" max="7961" width="13.7109375" customWidth="1"/>
    <col min="8193" max="8195" width="10.7109375" customWidth="1"/>
    <col min="8196" max="8199" width="12.7109375" customWidth="1"/>
    <col min="8200" max="8200" width="14.85546875" customWidth="1"/>
    <col min="8201" max="8201" width="14.5703125" customWidth="1"/>
    <col min="8202" max="8202" width="15.28515625" customWidth="1"/>
    <col min="8203" max="8211" width="12.7109375" customWidth="1"/>
    <col min="8212" max="8212" width="10.7109375" customWidth="1"/>
    <col min="8213" max="8213" width="11.28515625" customWidth="1"/>
    <col min="8214" max="8216" width="10.7109375" customWidth="1"/>
    <col min="8217" max="8217" width="13.7109375" customWidth="1"/>
    <col min="8449" max="8451" width="10.7109375" customWidth="1"/>
    <col min="8452" max="8455" width="12.7109375" customWidth="1"/>
    <col min="8456" max="8456" width="14.85546875" customWidth="1"/>
    <col min="8457" max="8457" width="14.5703125" customWidth="1"/>
    <col min="8458" max="8458" width="15.28515625" customWidth="1"/>
    <col min="8459" max="8467" width="12.7109375" customWidth="1"/>
    <col min="8468" max="8468" width="10.7109375" customWidth="1"/>
    <col min="8469" max="8469" width="11.28515625" customWidth="1"/>
    <col min="8470" max="8472" width="10.7109375" customWidth="1"/>
    <col min="8473" max="8473" width="13.7109375" customWidth="1"/>
    <col min="8705" max="8707" width="10.7109375" customWidth="1"/>
    <col min="8708" max="8711" width="12.7109375" customWidth="1"/>
    <col min="8712" max="8712" width="14.85546875" customWidth="1"/>
    <col min="8713" max="8713" width="14.5703125" customWidth="1"/>
    <col min="8714" max="8714" width="15.28515625" customWidth="1"/>
    <col min="8715" max="8723" width="12.7109375" customWidth="1"/>
    <col min="8724" max="8724" width="10.7109375" customWidth="1"/>
    <col min="8725" max="8725" width="11.28515625" customWidth="1"/>
    <col min="8726" max="8728" width="10.7109375" customWidth="1"/>
    <col min="8729" max="8729" width="13.7109375" customWidth="1"/>
    <col min="8961" max="8963" width="10.7109375" customWidth="1"/>
    <col min="8964" max="8967" width="12.7109375" customWidth="1"/>
    <col min="8968" max="8968" width="14.85546875" customWidth="1"/>
    <col min="8969" max="8969" width="14.5703125" customWidth="1"/>
    <col min="8970" max="8970" width="15.28515625" customWidth="1"/>
    <col min="8971" max="8979" width="12.7109375" customWidth="1"/>
    <col min="8980" max="8980" width="10.7109375" customWidth="1"/>
    <col min="8981" max="8981" width="11.28515625" customWidth="1"/>
    <col min="8982" max="8984" width="10.7109375" customWidth="1"/>
    <col min="8985" max="8985" width="13.7109375" customWidth="1"/>
    <col min="9217" max="9219" width="10.7109375" customWidth="1"/>
    <col min="9220" max="9223" width="12.7109375" customWidth="1"/>
    <col min="9224" max="9224" width="14.85546875" customWidth="1"/>
    <col min="9225" max="9225" width="14.5703125" customWidth="1"/>
    <col min="9226" max="9226" width="15.28515625" customWidth="1"/>
    <col min="9227" max="9235" width="12.7109375" customWidth="1"/>
    <col min="9236" max="9236" width="10.7109375" customWidth="1"/>
    <col min="9237" max="9237" width="11.28515625" customWidth="1"/>
    <col min="9238" max="9240" width="10.7109375" customWidth="1"/>
    <col min="9241" max="9241" width="13.7109375" customWidth="1"/>
    <col min="9473" max="9475" width="10.7109375" customWidth="1"/>
    <col min="9476" max="9479" width="12.7109375" customWidth="1"/>
    <col min="9480" max="9480" width="14.85546875" customWidth="1"/>
    <col min="9481" max="9481" width="14.5703125" customWidth="1"/>
    <col min="9482" max="9482" width="15.28515625" customWidth="1"/>
    <col min="9483" max="9491" width="12.7109375" customWidth="1"/>
    <col min="9492" max="9492" width="10.7109375" customWidth="1"/>
    <col min="9493" max="9493" width="11.28515625" customWidth="1"/>
    <col min="9494" max="9496" width="10.7109375" customWidth="1"/>
    <col min="9497" max="9497" width="13.7109375" customWidth="1"/>
    <col min="9729" max="9731" width="10.7109375" customWidth="1"/>
    <col min="9732" max="9735" width="12.7109375" customWidth="1"/>
    <col min="9736" max="9736" width="14.85546875" customWidth="1"/>
    <col min="9737" max="9737" width="14.5703125" customWidth="1"/>
    <col min="9738" max="9738" width="15.28515625" customWidth="1"/>
    <col min="9739" max="9747" width="12.7109375" customWidth="1"/>
    <col min="9748" max="9748" width="10.7109375" customWidth="1"/>
    <col min="9749" max="9749" width="11.28515625" customWidth="1"/>
    <col min="9750" max="9752" width="10.7109375" customWidth="1"/>
    <col min="9753" max="9753" width="13.7109375" customWidth="1"/>
    <col min="9985" max="9987" width="10.7109375" customWidth="1"/>
    <col min="9988" max="9991" width="12.7109375" customWidth="1"/>
    <col min="9992" max="9992" width="14.85546875" customWidth="1"/>
    <col min="9993" max="9993" width="14.5703125" customWidth="1"/>
    <col min="9994" max="9994" width="15.28515625" customWidth="1"/>
    <col min="9995" max="10003" width="12.7109375" customWidth="1"/>
    <col min="10004" max="10004" width="10.7109375" customWidth="1"/>
    <col min="10005" max="10005" width="11.28515625" customWidth="1"/>
    <col min="10006" max="10008" width="10.7109375" customWidth="1"/>
    <col min="10009" max="10009" width="13.7109375" customWidth="1"/>
    <col min="10241" max="10243" width="10.7109375" customWidth="1"/>
    <col min="10244" max="10247" width="12.7109375" customWidth="1"/>
    <col min="10248" max="10248" width="14.85546875" customWidth="1"/>
    <col min="10249" max="10249" width="14.5703125" customWidth="1"/>
    <col min="10250" max="10250" width="15.28515625" customWidth="1"/>
    <col min="10251" max="10259" width="12.7109375" customWidth="1"/>
    <col min="10260" max="10260" width="10.7109375" customWidth="1"/>
    <col min="10261" max="10261" width="11.28515625" customWidth="1"/>
    <col min="10262" max="10264" width="10.7109375" customWidth="1"/>
    <col min="10265" max="10265" width="13.7109375" customWidth="1"/>
    <col min="10497" max="10499" width="10.7109375" customWidth="1"/>
    <col min="10500" max="10503" width="12.7109375" customWidth="1"/>
    <col min="10504" max="10504" width="14.85546875" customWidth="1"/>
    <col min="10505" max="10505" width="14.5703125" customWidth="1"/>
    <col min="10506" max="10506" width="15.28515625" customWidth="1"/>
    <col min="10507" max="10515" width="12.7109375" customWidth="1"/>
    <col min="10516" max="10516" width="10.7109375" customWidth="1"/>
    <col min="10517" max="10517" width="11.28515625" customWidth="1"/>
    <col min="10518" max="10520" width="10.7109375" customWidth="1"/>
    <col min="10521" max="10521" width="13.7109375" customWidth="1"/>
    <col min="10753" max="10755" width="10.7109375" customWidth="1"/>
    <col min="10756" max="10759" width="12.7109375" customWidth="1"/>
    <col min="10760" max="10760" width="14.85546875" customWidth="1"/>
    <col min="10761" max="10761" width="14.5703125" customWidth="1"/>
    <col min="10762" max="10762" width="15.28515625" customWidth="1"/>
    <col min="10763" max="10771" width="12.7109375" customWidth="1"/>
    <col min="10772" max="10772" width="10.7109375" customWidth="1"/>
    <col min="10773" max="10773" width="11.28515625" customWidth="1"/>
    <col min="10774" max="10776" width="10.7109375" customWidth="1"/>
    <col min="10777" max="10777" width="13.7109375" customWidth="1"/>
    <col min="11009" max="11011" width="10.7109375" customWidth="1"/>
    <col min="11012" max="11015" width="12.7109375" customWidth="1"/>
    <col min="11016" max="11016" width="14.85546875" customWidth="1"/>
    <col min="11017" max="11017" width="14.5703125" customWidth="1"/>
    <col min="11018" max="11018" width="15.28515625" customWidth="1"/>
    <col min="11019" max="11027" width="12.7109375" customWidth="1"/>
    <col min="11028" max="11028" width="10.7109375" customWidth="1"/>
    <col min="11029" max="11029" width="11.28515625" customWidth="1"/>
    <col min="11030" max="11032" width="10.7109375" customWidth="1"/>
    <col min="11033" max="11033" width="13.7109375" customWidth="1"/>
    <col min="11265" max="11267" width="10.7109375" customWidth="1"/>
    <col min="11268" max="11271" width="12.7109375" customWidth="1"/>
    <col min="11272" max="11272" width="14.85546875" customWidth="1"/>
    <col min="11273" max="11273" width="14.5703125" customWidth="1"/>
    <col min="11274" max="11274" width="15.28515625" customWidth="1"/>
    <col min="11275" max="11283" width="12.7109375" customWidth="1"/>
    <col min="11284" max="11284" width="10.7109375" customWidth="1"/>
    <col min="11285" max="11285" width="11.28515625" customWidth="1"/>
    <col min="11286" max="11288" width="10.7109375" customWidth="1"/>
    <col min="11289" max="11289" width="13.7109375" customWidth="1"/>
    <col min="11521" max="11523" width="10.7109375" customWidth="1"/>
    <col min="11524" max="11527" width="12.7109375" customWidth="1"/>
    <col min="11528" max="11528" width="14.85546875" customWidth="1"/>
    <col min="11529" max="11529" width="14.5703125" customWidth="1"/>
    <col min="11530" max="11530" width="15.28515625" customWidth="1"/>
    <col min="11531" max="11539" width="12.7109375" customWidth="1"/>
    <col min="11540" max="11540" width="10.7109375" customWidth="1"/>
    <col min="11541" max="11541" width="11.28515625" customWidth="1"/>
    <col min="11542" max="11544" width="10.7109375" customWidth="1"/>
    <col min="11545" max="11545" width="13.7109375" customWidth="1"/>
    <col min="11777" max="11779" width="10.7109375" customWidth="1"/>
    <col min="11780" max="11783" width="12.7109375" customWidth="1"/>
    <col min="11784" max="11784" width="14.85546875" customWidth="1"/>
    <col min="11785" max="11785" width="14.5703125" customWidth="1"/>
    <col min="11786" max="11786" width="15.28515625" customWidth="1"/>
    <col min="11787" max="11795" width="12.7109375" customWidth="1"/>
    <col min="11796" max="11796" width="10.7109375" customWidth="1"/>
    <col min="11797" max="11797" width="11.28515625" customWidth="1"/>
    <col min="11798" max="11800" width="10.7109375" customWidth="1"/>
    <col min="11801" max="11801" width="13.7109375" customWidth="1"/>
    <col min="12033" max="12035" width="10.7109375" customWidth="1"/>
    <col min="12036" max="12039" width="12.7109375" customWidth="1"/>
    <col min="12040" max="12040" width="14.85546875" customWidth="1"/>
    <col min="12041" max="12041" width="14.5703125" customWidth="1"/>
    <col min="12042" max="12042" width="15.28515625" customWidth="1"/>
    <col min="12043" max="12051" width="12.7109375" customWidth="1"/>
    <col min="12052" max="12052" width="10.7109375" customWidth="1"/>
    <col min="12053" max="12053" width="11.28515625" customWidth="1"/>
    <col min="12054" max="12056" width="10.7109375" customWidth="1"/>
    <col min="12057" max="12057" width="13.7109375" customWidth="1"/>
    <col min="12289" max="12291" width="10.7109375" customWidth="1"/>
    <col min="12292" max="12295" width="12.7109375" customWidth="1"/>
    <col min="12296" max="12296" width="14.85546875" customWidth="1"/>
    <col min="12297" max="12297" width="14.5703125" customWidth="1"/>
    <col min="12298" max="12298" width="15.28515625" customWidth="1"/>
    <col min="12299" max="12307" width="12.7109375" customWidth="1"/>
    <col min="12308" max="12308" width="10.7109375" customWidth="1"/>
    <col min="12309" max="12309" width="11.28515625" customWidth="1"/>
    <col min="12310" max="12312" width="10.7109375" customWidth="1"/>
    <col min="12313" max="12313" width="13.7109375" customWidth="1"/>
    <col min="12545" max="12547" width="10.7109375" customWidth="1"/>
    <col min="12548" max="12551" width="12.7109375" customWidth="1"/>
    <col min="12552" max="12552" width="14.85546875" customWidth="1"/>
    <col min="12553" max="12553" width="14.5703125" customWidth="1"/>
    <col min="12554" max="12554" width="15.28515625" customWidth="1"/>
    <col min="12555" max="12563" width="12.7109375" customWidth="1"/>
    <col min="12564" max="12564" width="10.7109375" customWidth="1"/>
    <col min="12565" max="12565" width="11.28515625" customWidth="1"/>
    <col min="12566" max="12568" width="10.7109375" customWidth="1"/>
    <col min="12569" max="12569" width="13.7109375" customWidth="1"/>
    <col min="12801" max="12803" width="10.7109375" customWidth="1"/>
    <col min="12804" max="12807" width="12.7109375" customWidth="1"/>
    <col min="12808" max="12808" width="14.85546875" customWidth="1"/>
    <col min="12809" max="12809" width="14.5703125" customWidth="1"/>
    <col min="12810" max="12810" width="15.28515625" customWidth="1"/>
    <col min="12811" max="12819" width="12.7109375" customWidth="1"/>
    <col min="12820" max="12820" width="10.7109375" customWidth="1"/>
    <col min="12821" max="12821" width="11.28515625" customWidth="1"/>
    <col min="12822" max="12824" width="10.7109375" customWidth="1"/>
    <col min="12825" max="12825" width="13.7109375" customWidth="1"/>
    <col min="13057" max="13059" width="10.7109375" customWidth="1"/>
    <col min="13060" max="13063" width="12.7109375" customWidth="1"/>
    <col min="13064" max="13064" width="14.85546875" customWidth="1"/>
    <col min="13065" max="13065" width="14.5703125" customWidth="1"/>
    <col min="13066" max="13066" width="15.28515625" customWidth="1"/>
    <col min="13067" max="13075" width="12.7109375" customWidth="1"/>
    <col min="13076" max="13076" width="10.7109375" customWidth="1"/>
    <col min="13077" max="13077" width="11.28515625" customWidth="1"/>
    <col min="13078" max="13080" width="10.7109375" customWidth="1"/>
    <col min="13081" max="13081" width="13.7109375" customWidth="1"/>
    <col min="13313" max="13315" width="10.7109375" customWidth="1"/>
    <col min="13316" max="13319" width="12.7109375" customWidth="1"/>
    <col min="13320" max="13320" width="14.85546875" customWidth="1"/>
    <col min="13321" max="13321" width="14.5703125" customWidth="1"/>
    <col min="13322" max="13322" width="15.28515625" customWidth="1"/>
    <col min="13323" max="13331" width="12.7109375" customWidth="1"/>
    <col min="13332" max="13332" width="10.7109375" customWidth="1"/>
    <col min="13333" max="13333" width="11.28515625" customWidth="1"/>
    <col min="13334" max="13336" width="10.7109375" customWidth="1"/>
    <col min="13337" max="13337" width="13.7109375" customWidth="1"/>
    <col min="13569" max="13571" width="10.7109375" customWidth="1"/>
    <col min="13572" max="13575" width="12.7109375" customWidth="1"/>
    <col min="13576" max="13576" width="14.85546875" customWidth="1"/>
    <col min="13577" max="13577" width="14.5703125" customWidth="1"/>
    <col min="13578" max="13578" width="15.28515625" customWidth="1"/>
    <col min="13579" max="13587" width="12.7109375" customWidth="1"/>
    <col min="13588" max="13588" width="10.7109375" customWidth="1"/>
    <col min="13589" max="13589" width="11.28515625" customWidth="1"/>
    <col min="13590" max="13592" width="10.7109375" customWidth="1"/>
    <col min="13593" max="13593" width="13.7109375" customWidth="1"/>
    <col min="13825" max="13827" width="10.7109375" customWidth="1"/>
    <col min="13828" max="13831" width="12.7109375" customWidth="1"/>
    <col min="13832" max="13832" width="14.85546875" customWidth="1"/>
    <col min="13833" max="13833" width="14.5703125" customWidth="1"/>
    <col min="13834" max="13834" width="15.28515625" customWidth="1"/>
    <col min="13835" max="13843" width="12.7109375" customWidth="1"/>
    <col min="13844" max="13844" width="10.7109375" customWidth="1"/>
    <col min="13845" max="13845" width="11.28515625" customWidth="1"/>
    <col min="13846" max="13848" width="10.7109375" customWidth="1"/>
    <col min="13849" max="13849" width="13.7109375" customWidth="1"/>
    <col min="14081" max="14083" width="10.7109375" customWidth="1"/>
    <col min="14084" max="14087" width="12.7109375" customWidth="1"/>
    <col min="14088" max="14088" width="14.85546875" customWidth="1"/>
    <col min="14089" max="14089" width="14.5703125" customWidth="1"/>
    <col min="14090" max="14090" width="15.28515625" customWidth="1"/>
    <col min="14091" max="14099" width="12.7109375" customWidth="1"/>
    <col min="14100" max="14100" width="10.7109375" customWidth="1"/>
    <col min="14101" max="14101" width="11.28515625" customWidth="1"/>
    <col min="14102" max="14104" width="10.7109375" customWidth="1"/>
    <col min="14105" max="14105" width="13.7109375" customWidth="1"/>
    <col min="14337" max="14339" width="10.7109375" customWidth="1"/>
    <col min="14340" max="14343" width="12.7109375" customWidth="1"/>
    <col min="14344" max="14344" width="14.85546875" customWidth="1"/>
    <col min="14345" max="14345" width="14.5703125" customWidth="1"/>
    <col min="14346" max="14346" width="15.28515625" customWidth="1"/>
    <col min="14347" max="14355" width="12.7109375" customWidth="1"/>
    <col min="14356" max="14356" width="10.7109375" customWidth="1"/>
    <col min="14357" max="14357" width="11.28515625" customWidth="1"/>
    <col min="14358" max="14360" width="10.7109375" customWidth="1"/>
    <col min="14361" max="14361" width="13.7109375" customWidth="1"/>
    <col min="14593" max="14595" width="10.7109375" customWidth="1"/>
    <col min="14596" max="14599" width="12.7109375" customWidth="1"/>
    <col min="14600" max="14600" width="14.85546875" customWidth="1"/>
    <col min="14601" max="14601" width="14.5703125" customWidth="1"/>
    <col min="14602" max="14602" width="15.28515625" customWidth="1"/>
    <col min="14603" max="14611" width="12.7109375" customWidth="1"/>
    <col min="14612" max="14612" width="10.7109375" customWidth="1"/>
    <col min="14613" max="14613" width="11.28515625" customWidth="1"/>
    <col min="14614" max="14616" width="10.7109375" customWidth="1"/>
    <col min="14617" max="14617" width="13.7109375" customWidth="1"/>
    <col min="14849" max="14851" width="10.7109375" customWidth="1"/>
    <col min="14852" max="14855" width="12.7109375" customWidth="1"/>
    <col min="14856" max="14856" width="14.85546875" customWidth="1"/>
    <col min="14857" max="14857" width="14.5703125" customWidth="1"/>
    <col min="14858" max="14858" width="15.28515625" customWidth="1"/>
    <col min="14859" max="14867" width="12.7109375" customWidth="1"/>
    <col min="14868" max="14868" width="10.7109375" customWidth="1"/>
    <col min="14869" max="14869" width="11.28515625" customWidth="1"/>
    <col min="14870" max="14872" width="10.7109375" customWidth="1"/>
    <col min="14873" max="14873" width="13.7109375" customWidth="1"/>
    <col min="15105" max="15107" width="10.7109375" customWidth="1"/>
    <col min="15108" max="15111" width="12.7109375" customWidth="1"/>
    <col min="15112" max="15112" width="14.85546875" customWidth="1"/>
    <col min="15113" max="15113" width="14.5703125" customWidth="1"/>
    <col min="15114" max="15114" width="15.28515625" customWidth="1"/>
    <col min="15115" max="15123" width="12.7109375" customWidth="1"/>
    <col min="15124" max="15124" width="10.7109375" customWidth="1"/>
    <col min="15125" max="15125" width="11.28515625" customWidth="1"/>
    <col min="15126" max="15128" width="10.7109375" customWidth="1"/>
    <col min="15129" max="15129" width="13.7109375" customWidth="1"/>
    <col min="15361" max="15363" width="10.7109375" customWidth="1"/>
    <col min="15364" max="15367" width="12.7109375" customWidth="1"/>
    <col min="15368" max="15368" width="14.85546875" customWidth="1"/>
    <col min="15369" max="15369" width="14.5703125" customWidth="1"/>
    <col min="15370" max="15370" width="15.28515625" customWidth="1"/>
    <col min="15371" max="15379" width="12.7109375" customWidth="1"/>
    <col min="15380" max="15380" width="10.7109375" customWidth="1"/>
    <col min="15381" max="15381" width="11.28515625" customWidth="1"/>
    <col min="15382" max="15384" width="10.7109375" customWidth="1"/>
    <col min="15385" max="15385" width="13.7109375" customWidth="1"/>
    <col min="15617" max="15619" width="10.7109375" customWidth="1"/>
    <col min="15620" max="15623" width="12.7109375" customWidth="1"/>
    <col min="15624" max="15624" width="14.85546875" customWidth="1"/>
    <col min="15625" max="15625" width="14.5703125" customWidth="1"/>
    <col min="15626" max="15626" width="15.28515625" customWidth="1"/>
    <col min="15627" max="15635" width="12.7109375" customWidth="1"/>
    <col min="15636" max="15636" width="10.7109375" customWidth="1"/>
    <col min="15637" max="15637" width="11.28515625" customWidth="1"/>
    <col min="15638" max="15640" width="10.7109375" customWidth="1"/>
    <col min="15641" max="15641" width="13.7109375" customWidth="1"/>
    <col min="15873" max="15875" width="10.7109375" customWidth="1"/>
    <col min="15876" max="15879" width="12.7109375" customWidth="1"/>
    <col min="15880" max="15880" width="14.85546875" customWidth="1"/>
    <col min="15881" max="15881" width="14.5703125" customWidth="1"/>
    <col min="15882" max="15882" width="15.28515625" customWidth="1"/>
    <col min="15883" max="15891" width="12.7109375" customWidth="1"/>
    <col min="15892" max="15892" width="10.7109375" customWidth="1"/>
    <col min="15893" max="15893" width="11.28515625" customWidth="1"/>
    <col min="15894" max="15896" width="10.7109375" customWidth="1"/>
    <col min="15897" max="15897" width="13.7109375" customWidth="1"/>
    <col min="16129" max="16131" width="10.7109375" customWidth="1"/>
    <col min="16132" max="16135" width="12.7109375" customWidth="1"/>
    <col min="16136" max="16136" width="14.85546875" customWidth="1"/>
    <col min="16137" max="16137" width="14.5703125" customWidth="1"/>
    <col min="16138" max="16138" width="15.28515625" customWidth="1"/>
    <col min="16139" max="16147" width="12.7109375" customWidth="1"/>
    <col min="16148" max="16148" width="10.7109375" customWidth="1"/>
    <col min="16149" max="16149" width="11.28515625" customWidth="1"/>
    <col min="16150" max="16152" width="10.7109375" customWidth="1"/>
    <col min="16153" max="16153" width="13.7109375" customWidth="1"/>
  </cols>
  <sheetData>
    <row r="1" spans="1:66" ht="18" x14ac:dyDescent="0.25">
      <c r="B1" s="1" t="s">
        <v>26</v>
      </c>
      <c r="D1" s="29"/>
      <c r="T1" s="2"/>
      <c r="U1" s="3"/>
    </row>
    <row r="2" spans="1:66" ht="16.5" x14ac:dyDescent="0.25">
      <c r="D2" s="30" t="s">
        <v>10</v>
      </c>
      <c r="E2" s="32"/>
      <c r="F2" s="32"/>
      <c r="G2" s="32"/>
    </row>
    <row r="3" spans="1:66" ht="18" x14ac:dyDescent="0.25">
      <c r="D3" s="41"/>
      <c r="E3" s="41"/>
      <c r="F3" s="41"/>
      <c r="G3" s="41"/>
      <c r="H3" s="4"/>
    </row>
    <row r="4" spans="1:66" ht="15.75" x14ac:dyDescent="0.25">
      <c r="B4" s="28" t="s">
        <v>16</v>
      </c>
      <c r="J4" s="25" t="s">
        <v>3</v>
      </c>
      <c r="K4" s="26">
        <v>0.5</v>
      </c>
      <c r="L4" s="26">
        <v>0.75</v>
      </c>
      <c r="M4" s="26">
        <v>1</v>
      </c>
      <c r="N4" s="26">
        <v>2</v>
      </c>
      <c r="O4" s="26">
        <v>5</v>
      </c>
      <c r="P4" s="26">
        <v>10</v>
      </c>
      <c r="Q4" s="26">
        <v>20</v>
      </c>
      <c r="R4" s="26"/>
      <c r="S4" s="25"/>
      <c r="T4" s="25"/>
      <c r="U4" s="25"/>
    </row>
    <row r="5" spans="1:66" x14ac:dyDescent="0.25">
      <c r="A5" t="s">
        <v>4</v>
      </c>
      <c r="E5" s="6" t="s">
        <v>0</v>
      </c>
      <c r="F5" s="7">
        <f>F6*20</f>
        <v>100</v>
      </c>
      <c r="G5" t="s">
        <v>1</v>
      </c>
      <c r="H5" s="8"/>
      <c r="I5" s="9"/>
      <c r="J5" s="25" t="s">
        <v>9</v>
      </c>
      <c r="K5" s="27">
        <v>-0.47870313422497052</v>
      </c>
      <c r="L5" s="27">
        <v>-0.9510158096246587</v>
      </c>
      <c r="M5" s="27">
        <v>-1.1866254947836512</v>
      </c>
      <c r="N5" s="27">
        <v>-1.2479248751821195</v>
      </c>
      <c r="O5" s="27">
        <v>-1.1999061470183954</v>
      </c>
      <c r="P5" s="27">
        <v>-1.199999967049175</v>
      </c>
      <c r="Q5" s="27">
        <v>-1.199955757926193</v>
      </c>
      <c r="R5" s="27"/>
      <c r="S5" s="27"/>
      <c r="T5" s="27"/>
      <c r="U5" s="27"/>
    </row>
    <row r="6" spans="1:66" ht="15.75" x14ac:dyDescent="0.25">
      <c r="A6" t="s">
        <v>5</v>
      </c>
      <c r="B6" s="5"/>
      <c r="E6" s="6" t="s">
        <v>2</v>
      </c>
      <c r="F6" s="7">
        <v>5</v>
      </c>
      <c r="G6" t="s">
        <v>1</v>
      </c>
      <c r="I6" s="9"/>
      <c r="J6" s="25" t="s">
        <v>8</v>
      </c>
      <c r="K6" s="27">
        <v>-0.78406973024603754</v>
      </c>
      <c r="L6" s="27">
        <v>-0.78768249068162288</v>
      </c>
      <c r="M6" s="27">
        <v>-0.89476864136527401</v>
      </c>
      <c r="N6" s="27">
        <v>-1.1645566527801468</v>
      </c>
      <c r="O6" s="27">
        <v>-1.1939291935399978</v>
      </c>
      <c r="P6" s="27">
        <v>-1.1938890887131084</v>
      </c>
      <c r="Q6" s="27">
        <v>-1.1939191243478713</v>
      </c>
      <c r="R6" s="27"/>
      <c r="S6" s="27"/>
      <c r="T6" s="27"/>
      <c r="U6" s="27"/>
      <c r="W6" s="10" t="str">
        <f>IF(F6&lt;F5,"La valeur doit être plus grande que la largeur","")</f>
        <v>La valeur doit être plus grande que la largeur</v>
      </c>
    </row>
    <row r="7" spans="1:66" x14ac:dyDescent="0.25">
      <c r="F7" s="11"/>
      <c r="J7" s="25" t="s">
        <v>19</v>
      </c>
      <c r="K7" s="27">
        <v>-2.3146570902630956</v>
      </c>
      <c r="L7" s="27">
        <v>-2.0402877263267891</v>
      </c>
      <c r="M7" s="27">
        <v>-1.7327758253292804</v>
      </c>
      <c r="N7" s="27">
        <v>-1.2210477950991521</v>
      </c>
      <c r="O7" s="27">
        <v>-1.1846819232326695</v>
      </c>
      <c r="P7" s="27">
        <v>-1.184722649910992</v>
      </c>
      <c r="Q7" s="27">
        <v>-1.1847227240407834</v>
      </c>
    </row>
    <row r="8" spans="1:66" ht="15.75" x14ac:dyDescent="0.25">
      <c r="A8" s="12" t="s">
        <v>6</v>
      </c>
      <c r="B8" s="12"/>
      <c r="C8" s="12"/>
      <c r="D8" s="12"/>
      <c r="E8" s="13" t="s">
        <v>7</v>
      </c>
      <c r="F8" s="14">
        <v>0.2</v>
      </c>
      <c r="G8" s="15"/>
      <c r="H8" s="12"/>
      <c r="I8" s="12"/>
      <c r="J8" s="33" t="s">
        <v>27</v>
      </c>
      <c r="K8" s="27">
        <v>2.3953633426810759E-2</v>
      </c>
      <c r="L8" s="27">
        <v>2.5250616767621362E-2</v>
      </c>
      <c r="M8" s="27">
        <v>1.9007328103002905E-2</v>
      </c>
      <c r="N8" s="27">
        <v>2.0473377001218253E-3</v>
      </c>
      <c r="O8" s="27">
        <v>-4.8596390483073393E-6</v>
      </c>
      <c r="P8" s="27">
        <v>-7.7358126535327504E-6</v>
      </c>
      <c r="Q8" s="27">
        <v>-3.0731157894966864E-5</v>
      </c>
    </row>
    <row r="9" spans="1:66" x14ac:dyDescent="0.25">
      <c r="A9" s="15"/>
      <c r="B9" s="15"/>
      <c r="C9" s="15"/>
      <c r="D9" s="15"/>
      <c r="E9" s="16"/>
      <c r="F9" s="17"/>
      <c r="G9" s="15"/>
      <c r="H9" s="12"/>
      <c r="I9" s="12"/>
      <c r="J9" s="12"/>
      <c r="K9" s="12"/>
    </row>
    <row r="10" spans="1:66" x14ac:dyDescent="0.25">
      <c r="G10" s="12"/>
      <c r="H10" s="12"/>
      <c r="I10" s="12"/>
      <c r="J10" s="12"/>
      <c r="K10" s="12"/>
    </row>
    <row r="11" spans="1:66" ht="15" customHeight="1" x14ac:dyDescent="0.25"/>
    <row r="12" spans="1:66" ht="15" customHeight="1" x14ac:dyDescent="0.3">
      <c r="A12" s="34"/>
      <c r="B12" s="34" t="s">
        <v>1</v>
      </c>
      <c r="C12" s="34" t="s">
        <v>11</v>
      </c>
      <c r="D12" s="34" t="s">
        <v>21</v>
      </c>
      <c r="E12" s="34" t="s">
        <v>22</v>
      </c>
      <c r="F12" s="34" t="s">
        <v>23</v>
      </c>
      <c r="G12" s="19" t="s">
        <v>24</v>
      </c>
      <c r="H12" s="19" t="s">
        <v>25</v>
      </c>
      <c r="I12" s="13" t="s">
        <v>12</v>
      </c>
      <c r="J12" s="35" t="s">
        <v>28</v>
      </c>
      <c r="K12" s="35" t="s">
        <v>29</v>
      </c>
      <c r="L12" s="35" t="s">
        <v>13</v>
      </c>
      <c r="M12" s="35" t="s">
        <v>14</v>
      </c>
      <c r="N12" s="35" t="s">
        <v>20</v>
      </c>
      <c r="O12" s="35" t="s">
        <v>15</v>
      </c>
      <c r="V12" s="6"/>
      <c r="W12" s="34" t="s">
        <v>13</v>
      </c>
      <c r="X12" s="34" t="s">
        <v>14</v>
      </c>
      <c r="Y12" s="34" t="s">
        <v>20</v>
      </c>
      <c r="Z12" s="34" t="s">
        <v>15</v>
      </c>
      <c r="AA12" s="42"/>
      <c r="AB12" s="42"/>
      <c r="AD12" s="18"/>
      <c r="AE12" s="18"/>
      <c r="AG12" s="34"/>
      <c r="AH12" s="34"/>
      <c r="AU12" s="20"/>
      <c r="AV12" s="21"/>
      <c r="AW12" s="21"/>
      <c r="AX12" s="20"/>
      <c r="AY12" s="21"/>
      <c r="AZ12" s="21"/>
      <c r="BA12" s="20"/>
      <c r="BB12" s="21"/>
      <c r="BC12" s="21"/>
      <c r="BD12" s="34"/>
      <c r="BE12" s="20"/>
      <c r="BF12" s="21"/>
      <c r="BG12" s="21"/>
      <c r="BH12" s="20"/>
      <c r="BI12" s="21"/>
      <c r="BJ12" s="21"/>
      <c r="BK12" s="20"/>
      <c r="BL12" s="21"/>
      <c r="BM12" s="21"/>
      <c r="BN12" s="34"/>
    </row>
    <row r="13" spans="1:66" ht="15" customHeight="1" x14ac:dyDescent="0.25">
      <c r="A13" s="6"/>
      <c r="B13" s="6">
        <v>1</v>
      </c>
      <c r="C13">
        <f>PI()*B13/$F$5</f>
        <v>3.1415926535897934E-2</v>
      </c>
      <c r="D13">
        <f>C13*$F$6/2</f>
        <v>7.8539816339744828E-2</v>
      </c>
      <c r="E13" s="34">
        <f>COSH(D13)</f>
        <v>1.0030858371357927</v>
      </c>
      <c r="F13" s="6">
        <f>SINH(D13)</f>
        <v>7.8620586759536745E-2</v>
      </c>
      <c r="G13" s="6">
        <f>D13*E13</f>
        <v>7.8782177421644353E-2</v>
      </c>
      <c r="H13" s="6">
        <f>D13*F13</f>
        <v>6.1748464446169903E-3</v>
      </c>
      <c r="I13">
        <f>4*(1+$F$8)/B13/PI()</f>
        <v>1.5278874536821951</v>
      </c>
      <c r="J13">
        <f>-(F13+G13)/(F13*E13+D13)*I13/C13/C13</f>
        <v>-1548.0712014515088</v>
      </c>
      <c r="K13">
        <f>F13/(F13*E13+D13)*I13/C13/C13</f>
        <v>773.24097093721934</v>
      </c>
      <c r="L13">
        <f>4*(1-$F$8*$F$8)/PI()/B13*((-G13+F13*(1-2/(1-$F$8)))/(F13*E13+D13))*SIN(B13*PI()/2)</f>
        <v>-1.5275713270382238</v>
      </c>
      <c r="M13">
        <f>-4*(1-$F$8*$F$8)/PI()/B13*((-G13+F13*(1+2*$F$8/(1-$F$8)))/(F13*E13+D13)+1)*SIN(B13*PI()/2)</f>
        <v>-1.5263184334750335</v>
      </c>
      <c r="N13">
        <f>-C13*C13*(1-$F$8)*(J13*E13+K13*(2/(1-$F$8)*E13+H13)+I13/C13/C13)*SIN(B13*PI()/2)</f>
        <v>-1.5310264621033358</v>
      </c>
      <c r="O13">
        <f>4*(1+$F$8)/PI()/PI()/PI()*$F$5*$F$5/$F$6/$F$6/B13/B13/B13*(1-(F13+G13)/(F13*E13+D13))*SIN(B13*PI()/2)</f>
        <v>9.8053682650081338E-5</v>
      </c>
      <c r="U13" s="6">
        <v>15</v>
      </c>
      <c r="V13" s="6">
        <f>B13</f>
        <v>1</v>
      </c>
      <c r="W13" s="31" t="e">
        <f>#REF!</f>
        <v>#REF!</v>
      </c>
      <c r="X13" s="31" t="e">
        <f>#REF!</f>
        <v>#REF!</v>
      </c>
      <c r="Y13" s="31" t="e">
        <f>#REF!</f>
        <v>#REF!</v>
      </c>
      <c r="Z13" s="31" t="e">
        <f>#REF!</f>
        <v>#REF!</v>
      </c>
      <c r="AA13" s="23"/>
      <c r="AB13" s="23"/>
      <c r="AD13" s="12"/>
      <c r="AI13" s="22"/>
      <c r="AJ13" s="22"/>
      <c r="AU13" s="24"/>
      <c r="AV13" s="21"/>
      <c r="AW13" s="21"/>
      <c r="AX13" s="24"/>
      <c r="AY13" s="21"/>
      <c r="AZ13" s="21"/>
      <c r="BA13" s="24"/>
      <c r="BB13" s="21"/>
      <c r="BC13" s="21"/>
      <c r="BE13" s="24"/>
      <c r="BF13" s="21"/>
      <c r="BG13" s="21"/>
      <c r="BH13" s="24"/>
      <c r="BI13" s="21"/>
      <c r="BJ13" s="21"/>
      <c r="BK13" s="24"/>
      <c r="BL13" s="21"/>
      <c r="BM13" s="21"/>
    </row>
    <row r="14" spans="1:66" ht="15" customHeight="1" x14ac:dyDescent="0.25">
      <c r="B14" s="6">
        <v>3</v>
      </c>
      <c r="C14">
        <f t="shared" ref="C14:C62" si="0">PI()*B14/$F$5</f>
        <v>9.4247779607693788E-2</v>
      </c>
      <c r="D14">
        <f t="shared" ref="D14:D62" si="1">C14*$F$6/2</f>
        <v>0.23561944901923448</v>
      </c>
      <c r="E14" s="35">
        <f t="shared" ref="E14:E62" si="2">COSH(D14)</f>
        <v>1.0278869204502661</v>
      </c>
      <c r="F14" s="6">
        <f t="shared" ref="F14:F62" si="3">SINH(D14)</f>
        <v>0.23780563751251049</v>
      </c>
      <c r="G14" s="6">
        <f t="shared" ref="G14:G62" si="4">D14*E14</f>
        <v>0.24219014985056941</v>
      </c>
      <c r="H14" s="6">
        <f t="shared" ref="H14:H62" si="5">D14*F14</f>
        <v>5.6031633284365522E-2</v>
      </c>
      <c r="I14">
        <f>4*(1+$F$8)/B14/PI()</f>
        <v>0.50929581789406508</v>
      </c>
      <c r="J14">
        <f t="shared" ref="J14:J62" si="6">-(F14+G14)/(F14*E14+D14)*I14/C14/C14</f>
        <v>-57.328779671328014</v>
      </c>
      <c r="K14">
        <f t="shared" ref="K14:K62" si="7">F14/(F14*E14+D14)*I14/C14/C14</f>
        <v>28.4025555150175</v>
      </c>
      <c r="L14">
        <f t="shared" ref="L14:L62" si="8">4*(1-$F$8*$F$8)/PI()/B14*((-G14+F14*(1-2/(1-$F$8)))/(F14*E14+D14))*SIN(B14*PI()/2)</f>
        <v>0.50830082611907168</v>
      </c>
      <c r="M14">
        <f t="shared" ref="M14:M62" si="9">-4*(1-$F$8*$F$8)/PI()/B14*((-G14+F14*(1+2*$F$8/(1-$F$8)))/(F14*E14+D14)+1)*SIN(B14*PI()/2)</f>
        <v>0.50463131992869559</v>
      </c>
      <c r="N14">
        <f t="shared" ref="N14:N62" si="10">-C14*C14*(1-$F$8)*(J14*E14+K14*(2/(1-$F$8)*E14+H14)+I14/C14/C14)*SIN(B14*PI()/2)</f>
        <v>0.51865074695287883</v>
      </c>
      <c r="O14">
        <f t="shared" ref="O14:O62" si="11">4*(1+$F$8)/PI()/PI()/PI()*$F$5*$F$5/$F$6/$F$6/B14/B14/B14*(1-(F14+G14)/(F14*E14+D14))*SIN(B14*PI()/2)</f>
        <v>-2.9126172995443399E-4</v>
      </c>
      <c r="U14" s="6">
        <v>16</v>
      </c>
      <c r="V14" s="6" t="e">
        <f>#REF!</f>
        <v>#REF!</v>
      </c>
      <c r="W14" s="31" t="e">
        <f>#REF!</f>
        <v>#REF!</v>
      </c>
      <c r="X14" s="31" t="e">
        <f>#REF!</f>
        <v>#REF!</v>
      </c>
      <c r="Y14" s="31" t="e">
        <f>#REF!</f>
        <v>#REF!</v>
      </c>
      <c r="Z14" s="31" t="e">
        <f>#REF!</f>
        <v>#REF!</v>
      </c>
      <c r="AA14" s="23"/>
      <c r="AB14" s="23"/>
      <c r="AD14" s="12"/>
      <c r="AI14" s="22"/>
      <c r="AJ14" s="22"/>
      <c r="AU14" s="24"/>
      <c r="AV14" s="21"/>
      <c r="AW14" s="21"/>
      <c r="AX14" s="24"/>
      <c r="AY14" s="21"/>
      <c r="AZ14" s="21"/>
      <c r="BA14" s="24"/>
      <c r="BB14" s="21"/>
      <c r="BC14" s="21"/>
      <c r="BE14" s="24"/>
      <c r="BF14" s="21"/>
      <c r="BG14" s="21"/>
      <c r="BH14" s="24"/>
      <c r="BI14" s="21"/>
      <c r="BJ14" s="21"/>
      <c r="BK14" s="24"/>
      <c r="BL14" s="21"/>
      <c r="BM14" s="21"/>
    </row>
    <row r="15" spans="1:66" ht="15" customHeight="1" x14ac:dyDescent="0.25">
      <c r="B15" s="6">
        <v>5</v>
      </c>
      <c r="C15">
        <f t="shared" si="0"/>
        <v>0.15707963267948966</v>
      </c>
      <c r="D15">
        <f t="shared" si="1"/>
        <v>0.39269908169872414</v>
      </c>
      <c r="E15" s="35">
        <f t="shared" si="2"/>
        <v>1.0781022885728437</v>
      </c>
      <c r="F15" s="6">
        <f t="shared" si="3"/>
        <v>0.40287038191706637</v>
      </c>
      <c r="G15" s="6">
        <f t="shared" si="4"/>
        <v>0.42336977869984865</v>
      </c>
      <c r="H15" s="6">
        <f t="shared" si="5"/>
        <v>0.15820682902244623</v>
      </c>
      <c r="I15">
        <f t="shared" ref="I15:I62" si="12">4*(1+$F$8)/B15/PI()</f>
        <v>0.30557749073643903</v>
      </c>
      <c r="J15">
        <f t="shared" si="6"/>
        <v>-12.372693298375658</v>
      </c>
      <c r="K15">
        <f t="shared" si="7"/>
        <v>6.0328605556253372</v>
      </c>
      <c r="L15">
        <f t="shared" si="8"/>
        <v>-0.30376912355291258</v>
      </c>
      <c r="M15">
        <f t="shared" si="9"/>
        <v>-0.29794455158198785</v>
      </c>
      <c r="N15">
        <f t="shared" si="10"/>
        <v>-0.32096154712422614</v>
      </c>
      <c r="O15">
        <f t="shared" si="11"/>
        <v>4.7583695891787896E-4</v>
      </c>
      <c r="U15" s="6"/>
      <c r="V15" s="6"/>
      <c r="W15" s="31"/>
      <c r="X15" s="31"/>
      <c r="Y15" s="31"/>
      <c r="Z15" s="31"/>
      <c r="AA15" s="23"/>
      <c r="AB15" s="23"/>
      <c r="AD15" s="12"/>
      <c r="AI15" s="22"/>
      <c r="AJ15" s="22"/>
      <c r="AU15" s="24"/>
      <c r="AV15" s="21"/>
      <c r="AW15" s="21"/>
      <c r="AX15" s="24"/>
      <c r="AY15" s="21"/>
      <c r="AZ15" s="21"/>
      <c r="BA15" s="24"/>
      <c r="BB15" s="21"/>
      <c r="BC15" s="21"/>
      <c r="BE15" s="24"/>
      <c r="BF15" s="21"/>
      <c r="BG15" s="21"/>
      <c r="BH15" s="24"/>
      <c r="BI15" s="21"/>
      <c r="BJ15" s="21"/>
      <c r="BK15" s="24"/>
      <c r="BL15" s="21"/>
      <c r="BM15" s="21"/>
    </row>
    <row r="16" spans="1:66" ht="15" customHeight="1" x14ac:dyDescent="0.25">
      <c r="B16" s="6">
        <v>7</v>
      </c>
      <c r="C16">
        <f t="shared" si="0"/>
        <v>0.21991148575128552</v>
      </c>
      <c r="D16">
        <f t="shared" si="1"/>
        <v>0.5497787143782138</v>
      </c>
      <c r="E16" s="35">
        <f t="shared" si="2"/>
        <v>1.15497350576689</v>
      </c>
      <c r="F16" s="6">
        <f t="shared" si="3"/>
        <v>0.57789601056198681</v>
      </c>
      <c r="G16" s="6">
        <f t="shared" si="4"/>
        <v>0.63497984914141925</v>
      </c>
      <c r="H16" s="6">
        <f t="shared" si="5"/>
        <v>0.31771492573106774</v>
      </c>
      <c r="I16">
        <f t="shared" si="12"/>
        <v>0.21826963624031362</v>
      </c>
      <c r="J16">
        <f t="shared" si="6"/>
        <v>-4.4971774892489602</v>
      </c>
      <c r="K16">
        <f t="shared" si="7"/>
        <v>2.14275921895393</v>
      </c>
      <c r="L16">
        <f t="shared" si="8"/>
        <v>0.21544106614526687</v>
      </c>
      <c r="M16">
        <f t="shared" si="9"/>
        <v>0.20787730806504698</v>
      </c>
      <c r="N16">
        <f t="shared" si="10"/>
        <v>0.23937082428372949</v>
      </c>
      <c r="O16">
        <f t="shared" si="11"/>
        <v>-6.4627101821366551E-4</v>
      </c>
      <c r="U16" s="6"/>
      <c r="V16" s="6"/>
      <c r="W16" s="31"/>
      <c r="X16" s="31"/>
      <c r="Y16" s="31"/>
      <c r="Z16" s="31"/>
      <c r="AA16" s="23"/>
      <c r="AB16" s="23"/>
      <c r="AD16" s="12"/>
      <c r="AI16" s="22"/>
      <c r="AJ16" s="22"/>
      <c r="AU16" s="24"/>
      <c r="AV16" s="21"/>
      <c r="AW16" s="21"/>
      <c r="AX16" s="24"/>
      <c r="AY16" s="21"/>
      <c r="AZ16" s="21"/>
      <c r="BA16" s="24"/>
      <c r="BB16" s="21"/>
      <c r="BC16" s="21"/>
      <c r="BE16" s="24"/>
      <c r="BF16" s="21"/>
      <c r="BG16" s="21"/>
      <c r="BH16" s="24"/>
      <c r="BI16" s="21"/>
      <c r="BJ16" s="21"/>
      <c r="BK16" s="24"/>
      <c r="BL16" s="21"/>
      <c r="BM16" s="21"/>
    </row>
    <row r="17" spans="2:65" ht="15" customHeight="1" x14ac:dyDescent="0.25">
      <c r="B17" s="6">
        <v>9</v>
      </c>
      <c r="C17">
        <f t="shared" si="0"/>
        <v>0.28274333882308139</v>
      </c>
      <c r="D17">
        <f t="shared" si="1"/>
        <v>0.70685834705770345</v>
      </c>
      <c r="E17" s="35">
        <f t="shared" si="2"/>
        <v>1.260401196477027</v>
      </c>
      <c r="F17" s="6">
        <f t="shared" si="3"/>
        <v>0.76720999477373952</v>
      </c>
      <c r="G17" s="6">
        <f t="shared" si="4"/>
        <v>0.89092510637130296</v>
      </c>
      <c r="H17" s="6">
        <f t="shared" si="5"/>
        <v>0.54230878875191479</v>
      </c>
      <c r="I17">
        <f t="shared" si="12"/>
        <v>0.16976527263135502</v>
      </c>
      <c r="J17">
        <f t="shared" si="6"/>
        <v>-2.1036199202223669</v>
      </c>
      <c r="K17">
        <f t="shared" si="7"/>
        <v>0.97333337125860764</v>
      </c>
      <c r="L17">
        <f t="shared" si="8"/>
        <v>-0.16566187447207306</v>
      </c>
      <c r="M17">
        <f t="shared" si="9"/>
        <v>-0.15689905754520023</v>
      </c>
      <c r="N17">
        <f t="shared" si="10"/>
        <v>-0.19614858537955787</v>
      </c>
      <c r="O17">
        <f t="shared" si="11"/>
        <v>7.9751610158958393E-4</v>
      </c>
      <c r="U17" s="6"/>
      <c r="V17" s="6"/>
      <c r="W17" s="31"/>
      <c r="X17" s="31"/>
      <c r="Y17" s="31"/>
      <c r="Z17" s="31"/>
      <c r="AA17" s="23"/>
      <c r="AB17" s="23"/>
      <c r="AD17" s="12"/>
      <c r="AI17" s="22"/>
      <c r="AJ17" s="22"/>
      <c r="AU17" s="24"/>
      <c r="AV17" s="21"/>
      <c r="AW17" s="21"/>
      <c r="AX17" s="24"/>
      <c r="AY17" s="21"/>
      <c r="AZ17" s="21"/>
      <c r="BA17" s="24"/>
      <c r="BB17" s="21"/>
      <c r="BC17" s="21"/>
      <c r="BE17" s="24"/>
      <c r="BF17" s="21"/>
      <c r="BG17" s="21"/>
      <c r="BH17" s="24"/>
      <c r="BI17" s="21"/>
      <c r="BJ17" s="21"/>
      <c r="BK17" s="24"/>
      <c r="BL17" s="21"/>
      <c r="BM17" s="21"/>
    </row>
    <row r="18" spans="2:65" ht="15" customHeight="1" x14ac:dyDescent="0.25">
      <c r="B18" s="6">
        <v>11</v>
      </c>
      <c r="C18">
        <f t="shared" si="0"/>
        <v>0.34557519189487723</v>
      </c>
      <c r="D18">
        <f t="shared" si="1"/>
        <v>0.86393797973719311</v>
      </c>
      <c r="E18" s="35">
        <f t="shared" si="2"/>
        <v>1.3969920378630289</v>
      </c>
      <c r="F18" s="6">
        <f t="shared" si="3"/>
        <v>0.97549308242175603</v>
      </c>
      <c r="G18" s="6">
        <f t="shared" si="4"/>
        <v>1.2069144789003297</v>
      </c>
      <c r="H18" s="6">
        <f t="shared" si="5"/>
        <v>0.84276552287505913</v>
      </c>
      <c r="I18">
        <f t="shared" si="12"/>
        <v>0.13889885942565411</v>
      </c>
      <c r="J18">
        <f t="shared" si="6"/>
        <v>-1.1399580586683802</v>
      </c>
      <c r="K18">
        <f t="shared" si="7"/>
        <v>0.50953874069620864</v>
      </c>
      <c r="L18">
        <f t="shared" si="8"/>
        <v>0.13324914916645422</v>
      </c>
      <c r="M18">
        <f t="shared" si="9"/>
        <v>0.12391052433930114</v>
      </c>
      <c r="N18">
        <f t="shared" si="10"/>
        <v>0.17001461316523372</v>
      </c>
      <c r="O18">
        <f t="shared" si="11"/>
        <v>-9.2530358244813555E-4</v>
      </c>
      <c r="U18" s="6"/>
      <c r="V18" s="6"/>
      <c r="W18" s="31"/>
      <c r="X18" s="31"/>
      <c r="Y18" s="31"/>
      <c r="Z18" s="31"/>
      <c r="AA18" s="23"/>
      <c r="AB18" s="23"/>
      <c r="AD18" s="12"/>
      <c r="AI18" s="22"/>
      <c r="AJ18" s="22"/>
      <c r="AU18" s="24"/>
      <c r="AV18" s="21"/>
      <c r="AW18" s="21"/>
      <c r="AX18" s="24"/>
      <c r="AY18" s="21"/>
      <c r="AZ18" s="21"/>
      <c r="BA18" s="24"/>
      <c r="BB18" s="21"/>
      <c r="BC18" s="21"/>
      <c r="BE18" s="24"/>
      <c r="BF18" s="21"/>
      <c r="BG18" s="21"/>
      <c r="BH18" s="24"/>
      <c r="BI18" s="21"/>
      <c r="BJ18" s="21"/>
      <c r="BK18" s="24"/>
      <c r="BL18" s="21"/>
      <c r="BM18" s="21"/>
    </row>
    <row r="19" spans="2:65" ht="15" customHeight="1" x14ac:dyDescent="0.25">
      <c r="B19" s="6">
        <v>13</v>
      </c>
      <c r="C19">
        <f t="shared" si="0"/>
        <v>0.40840704496667313</v>
      </c>
      <c r="D19">
        <f t="shared" si="1"/>
        <v>1.0210176124166828</v>
      </c>
      <c r="E19" s="35">
        <f t="shared" si="2"/>
        <v>1.5681232093364617</v>
      </c>
      <c r="F19" s="6">
        <f t="shared" si="3"/>
        <v>1.2078950284108652</v>
      </c>
      <c r="G19" s="6">
        <f t="shared" si="4"/>
        <v>1.6010814151719002</v>
      </c>
      <c r="H19" s="6">
        <f t="shared" si="5"/>
        <v>1.2332820979580428</v>
      </c>
      <c r="I19">
        <f t="shared" si="12"/>
        <v>0.11752980412939963</v>
      </c>
      <c r="J19">
        <f t="shared" si="6"/>
        <v>-0.6789681038270583</v>
      </c>
      <c r="K19">
        <f t="shared" si="7"/>
        <v>0.29196478273638155</v>
      </c>
      <c r="L19">
        <f t="shared" si="8"/>
        <v>-0.11007896171456953</v>
      </c>
      <c r="M19">
        <f t="shared" si="9"/>
        <v>-0.10082164084188229</v>
      </c>
      <c r="N19">
        <f t="shared" si="10"/>
        <v>-0.15273096568046077</v>
      </c>
      <c r="O19">
        <f t="shared" si="11"/>
        <v>1.02650393601326E-3</v>
      </c>
      <c r="U19" s="6"/>
      <c r="V19" s="6"/>
      <c r="W19" s="31"/>
      <c r="X19" s="31"/>
      <c r="Y19" s="31"/>
      <c r="Z19" s="31"/>
      <c r="AA19" s="23"/>
      <c r="AB19" s="23"/>
      <c r="AD19" s="12"/>
      <c r="AI19" s="22"/>
      <c r="AJ19" s="22"/>
      <c r="AU19" s="24"/>
      <c r="AV19" s="21"/>
      <c r="AW19" s="21"/>
      <c r="AX19" s="24"/>
      <c r="AY19" s="21"/>
      <c r="AZ19" s="21"/>
      <c r="BA19" s="24"/>
      <c r="BB19" s="21"/>
      <c r="BC19" s="21"/>
      <c r="BE19" s="24"/>
      <c r="BF19" s="21"/>
      <c r="BG19" s="21"/>
      <c r="BH19" s="24"/>
      <c r="BI19" s="21"/>
      <c r="BJ19" s="21"/>
      <c r="BK19" s="24"/>
      <c r="BL19" s="21"/>
      <c r="BM19" s="21"/>
    </row>
    <row r="20" spans="2:65" ht="15" customHeight="1" x14ac:dyDescent="0.25">
      <c r="B20" s="6">
        <v>15</v>
      </c>
      <c r="C20">
        <f t="shared" si="0"/>
        <v>0.47123889803846891</v>
      </c>
      <c r="D20">
        <f t="shared" si="1"/>
        <v>1.1780972450961722</v>
      </c>
      <c r="E20" s="35">
        <f t="shared" si="2"/>
        <v>1.7780258926011112</v>
      </c>
      <c r="F20" s="6">
        <f t="shared" si="3"/>
        <v>1.470161921272612</v>
      </c>
      <c r="G20" s="6">
        <f t="shared" si="4"/>
        <v>2.0946874057830316</v>
      </c>
      <c r="H20" s="6">
        <f t="shared" si="5"/>
        <v>1.7319937092965598</v>
      </c>
      <c r="I20">
        <f t="shared" si="12"/>
        <v>0.10185916357881303</v>
      </c>
      <c r="J20">
        <f t="shared" si="6"/>
        <v>-0.43120239310372305</v>
      </c>
      <c r="K20">
        <f t="shared" si="7"/>
        <v>0.17783005129877752</v>
      </c>
      <c r="L20">
        <f t="shared" si="8"/>
        <v>9.2400356973761047E-2</v>
      </c>
      <c r="M20">
        <f t="shared" si="9"/>
        <v>8.3863035764284805E-2</v>
      </c>
      <c r="N20">
        <f t="shared" si="10"/>
        <v>0.14042857667708911</v>
      </c>
      <c r="O20">
        <f t="shared" si="11"/>
        <v>-1.0994438645156846E-3</v>
      </c>
      <c r="U20" s="6"/>
      <c r="V20" s="6"/>
      <c r="W20" s="31"/>
      <c r="X20" s="31"/>
      <c r="Y20" s="31"/>
      <c r="Z20" s="31"/>
      <c r="AA20" s="23"/>
      <c r="AB20" s="23"/>
      <c r="AD20" s="12"/>
      <c r="AI20" s="22"/>
      <c r="AJ20" s="22"/>
      <c r="AU20" s="24"/>
      <c r="AV20" s="21"/>
      <c r="AW20" s="21"/>
      <c r="AX20" s="24"/>
      <c r="AY20" s="21"/>
      <c r="AZ20" s="21"/>
      <c r="BA20" s="24"/>
      <c r="BB20" s="21"/>
      <c r="BC20" s="21"/>
      <c r="BE20" s="24"/>
      <c r="BF20" s="21"/>
      <c r="BG20" s="21"/>
      <c r="BH20" s="24"/>
      <c r="BI20" s="21"/>
      <c r="BJ20" s="21"/>
      <c r="BK20" s="24"/>
      <c r="BL20" s="21"/>
      <c r="BM20" s="21"/>
    </row>
    <row r="21" spans="2:65" ht="15" customHeight="1" x14ac:dyDescent="0.25">
      <c r="B21" s="6">
        <v>17</v>
      </c>
      <c r="C21">
        <f t="shared" si="0"/>
        <v>0.53407075111026492</v>
      </c>
      <c r="D21">
        <f t="shared" si="1"/>
        <v>1.3351768777756623</v>
      </c>
      <c r="E21" s="35">
        <f t="shared" si="2"/>
        <v>2.0318898867178872</v>
      </c>
      <c r="F21" s="6">
        <f t="shared" si="3"/>
        <v>1.7687782539782728</v>
      </c>
      <c r="G21" s="6">
        <f t="shared" si="4"/>
        <v>2.7129323949319328</v>
      </c>
      <c r="H21" s="6">
        <f t="shared" si="5"/>
        <v>2.3616318266241976</v>
      </c>
      <c r="I21">
        <f t="shared" si="12"/>
        <v>8.98757325695409E-2</v>
      </c>
      <c r="J21">
        <f t="shared" si="6"/>
        <v>-0.28649533689658063</v>
      </c>
      <c r="K21">
        <f t="shared" si="7"/>
        <v>0.113069932770442</v>
      </c>
      <c r="L21">
        <f t="shared" si="8"/>
        <v>-7.8274456799390255E-2</v>
      </c>
      <c r="M21">
        <f t="shared" si="9"/>
        <v>-7.1028803159479417E-2</v>
      </c>
      <c r="N21">
        <f t="shared" si="10"/>
        <v>-0.13106142525742476</v>
      </c>
      <c r="O21">
        <f t="shared" si="11"/>
        <v>1.1440835548192521E-3</v>
      </c>
      <c r="U21" s="6"/>
      <c r="V21" s="6"/>
      <c r="W21" s="31"/>
      <c r="X21" s="31"/>
      <c r="Y21" s="31"/>
      <c r="Z21" s="31"/>
      <c r="AA21" s="23"/>
      <c r="AB21" s="23"/>
      <c r="AD21" s="12"/>
      <c r="AI21" s="22"/>
      <c r="AJ21" s="22"/>
      <c r="AU21" s="24"/>
      <c r="AV21" s="21"/>
      <c r="AW21" s="21"/>
      <c r="AX21" s="24"/>
      <c r="AY21" s="21"/>
      <c r="AZ21" s="21"/>
      <c r="BA21" s="24"/>
      <c r="BB21" s="21"/>
      <c r="BC21" s="21"/>
      <c r="BE21" s="24"/>
      <c r="BF21" s="21"/>
      <c r="BG21" s="21"/>
      <c r="BH21" s="24"/>
      <c r="BI21" s="21"/>
      <c r="BJ21" s="21"/>
      <c r="BK21" s="24"/>
      <c r="BL21" s="21"/>
      <c r="BM21" s="21"/>
    </row>
    <row r="22" spans="2:65" ht="15" customHeight="1" x14ac:dyDescent="0.25">
      <c r="B22" s="6">
        <v>19</v>
      </c>
      <c r="C22">
        <f t="shared" si="0"/>
        <v>0.59690260418206065</v>
      </c>
      <c r="D22">
        <f t="shared" si="1"/>
        <v>1.4922565104551517</v>
      </c>
      <c r="E22" s="35">
        <f t="shared" si="2"/>
        <v>2.3359919247793539</v>
      </c>
      <c r="F22" s="6">
        <f t="shared" si="3"/>
        <v>2.1111272516440951</v>
      </c>
      <c r="G22" s="6">
        <f t="shared" si="4"/>
        <v>3.4858991581226522</v>
      </c>
      <c r="H22" s="6">
        <f t="shared" si="5"/>
        <v>3.1503433856651921</v>
      </c>
      <c r="I22">
        <f t="shared" si="12"/>
        <v>8.0415129141168176E-2</v>
      </c>
      <c r="J22">
        <f t="shared" si="6"/>
        <v>-0.19664999932391272</v>
      </c>
      <c r="K22">
        <f t="shared" si="7"/>
        <v>7.4173881310273526E-2</v>
      </c>
      <c r="L22">
        <f t="shared" si="8"/>
        <v>6.6623015878135433E-2</v>
      </c>
      <c r="M22">
        <f t="shared" si="9"/>
        <v>6.1135360655286491E-2</v>
      </c>
      <c r="N22">
        <f t="shared" si="10"/>
        <v>0.12346938505158971</v>
      </c>
      <c r="O22">
        <f t="shared" si="11"/>
        <v>-1.1619845891871034E-3</v>
      </c>
      <c r="U22" s="6"/>
      <c r="V22" s="6"/>
      <c r="W22" s="31"/>
      <c r="X22" s="31"/>
      <c r="Y22" s="31"/>
      <c r="Z22" s="31"/>
      <c r="AA22" s="23"/>
      <c r="AB22" s="23"/>
      <c r="AD22" s="12"/>
      <c r="AI22" s="22"/>
      <c r="AJ22" s="22"/>
      <c r="AU22" s="24"/>
      <c r="AV22" s="21"/>
      <c r="AW22" s="21"/>
      <c r="AX22" s="24"/>
      <c r="AY22" s="21"/>
      <c r="AZ22" s="21"/>
      <c r="BA22" s="24"/>
      <c r="BB22" s="21"/>
      <c r="BC22" s="21"/>
      <c r="BE22" s="24"/>
      <c r="BF22" s="21"/>
      <c r="BG22" s="21"/>
      <c r="BH22" s="24"/>
      <c r="BI22" s="21"/>
      <c r="BJ22" s="21"/>
      <c r="BK22" s="24"/>
      <c r="BL22" s="21"/>
      <c r="BM22" s="21"/>
    </row>
    <row r="23" spans="2:65" ht="15" customHeight="1" x14ac:dyDescent="0.25">
      <c r="B23" s="6">
        <v>21</v>
      </c>
      <c r="C23">
        <f t="shared" si="0"/>
        <v>0.6597344572538566</v>
      </c>
      <c r="D23">
        <f t="shared" si="1"/>
        <v>1.6493361431346414</v>
      </c>
      <c r="E23" s="35">
        <f t="shared" si="2"/>
        <v>2.6978508647963086</v>
      </c>
      <c r="F23" s="6">
        <f t="shared" si="3"/>
        <v>2.5056734201970916</v>
      </c>
      <c r="G23" s="6">
        <f t="shared" si="4"/>
        <v>4.4496629400956005</v>
      </c>
      <c r="H23" s="6">
        <f t="shared" si="5"/>
        <v>4.1326977348228571</v>
      </c>
      <c r="I23">
        <f t="shared" si="12"/>
        <v>7.2756545413437873E-2</v>
      </c>
      <c r="J23">
        <f t="shared" si="6"/>
        <v>-0.13825906303039295</v>
      </c>
      <c r="K23">
        <f t="shared" si="7"/>
        <v>4.9808095739891936E-2</v>
      </c>
      <c r="L23">
        <f t="shared" si="8"/>
        <v>-5.6813337010392026E-2</v>
      </c>
      <c r="M23">
        <f t="shared" si="9"/>
        <v>-5.3421382826188031E-2</v>
      </c>
      <c r="N23">
        <f t="shared" si="10"/>
        <v>-0.11697315589259014</v>
      </c>
      <c r="O23">
        <f t="shared" si="11"/>
        <v>1.1560586116795451E-3</v>
      </c>
      <c r="U23" s="6"/>
      <c r="V23" s="6"/>
      <c r="W23" s="31"/>
      <c r="X23" s="31"/>
      <c r="Y23" s="31"/>
      <c r="Z23" s="31"/>
      <c r="AA23" s="23"/>
      <c r="AB23" s="23"/>
      <c r="AD23" s="12"/>
      <c r="AI23" s="22"/>
      <c r="AJ23" s="22"/>
      <c r="AU23" s="24"/>
      <c r="AV23" s="21"/>
      <c r="AW23" s="21"/>
      <c r="AX23" s="24"/>
      <c r="AY23" s="21"/>
      <c r="AZ23" s="21"/>
      <c r="BA23" s="24"/>
      <c r="BB23" s="21"/>
      <c r="BC23" s="21"/>
      <c r="BE23" s="24"/>
      <c r="BF23" s="21"/>
      <c r="BG23" s="21"/>
      <c r="BH23" s="24"/>
      <c r="BI23" s="21"/>
      <c r="BJ23" s="21"/>
      <c r="BK23" s="24"/>
      <c r="BL23" s="21"/>
      <c r="BM23" s="21"/>
    </row>
    <row r="24" spans="2:65" ht="15" customHeight="1" x14ac:dyDescent="0.25">
      <c r="B24" s="6">
        <v>23</v>
      </c>
      <c r="C24">
        <f t="shared" si="0"/>
        <v>0.72256631032565233</v>
      </c>
      <c r="D24">
        <f t="shared" si="1"/>
        <v>1.8064157758141308</v>
      </c>
      <c r="E24" s="35">
        <f t="shared" si="2"/>
        <v>3.1264135918579394</v>
      </c>
      <c r="F24" s="6">
        <f t="shared" si="3"/>
        <v>2.9621718294781725</v>
      </c>
      <c r="G24" s="6">
        <f t="shared" si="4"/>
        <v>5.6476028340519031</v>
      </c>
      <c r="H24" s="6">
        <f t="shared" si="5"/>
        <v>5.3509139234415759</v>
      </c>
      <c r="I24">
        <f t="shared" si="12"/>
        <v>6.6429889290530231E-2</v>
      </c>
      <c r="J24">
        <f t="shared" si="6"/>
        <v>-9.8981648031161495E-2</v>
      </c>
      <c r="K24">
        <f t="shared" si="7"/>
        <v>3.4054392930304128E-2</v>
      </c>
      <c r="L24">
        <f t="shared" si="8"/>
        <v>4.8454766541362437E-2</v>
      </c>
      <c r="M24">
        <f t="shared" si="9"/>
        <v>4.7360830820960272E-2</v>
      </c>
      <c r="N24">
        <f t="shared" si="10"/>
        <v>0.11117444906560664</v>
      </c>
      <c r="O24">
        <f t="shared" si="11"/>
        <v>-1.1301518573138295E-3</v>
      </c>
      <c r="U24" s="6"/>
      <c r="V24" s="6"/>
      <c r="W24" s="31"/>
      <c r="X24" s="31"/>
      <c r="Y24" s="31"/>
      <c r="Z24" s="31"/>
      <c r="AA24" s="23"/>
      <c r="AB24" s="23"/>
      <c r="AD24" s="12"/>
      <c r="AI24" s="22"/>
      <c r="AJ24" s="22"/>
      <c r="AU24" s="24"/>
      <c r="AV24" s="21"/>
      <c r="AW24" s="21"/>
      <c r="AX24" s="24"/>
      <c r="AY24" s="21"/>
      <c r="AZ24" s="21"/>
      <c r="BA24" s="24"/>
      <c r="BB24" s="21"/>
      <c r="BC24" s="21"/>
      <c r="BE24" s="24"/>
      <c r="BF24" s="21"/>
      <c r="BG24" s="21"/>
      <c r="BH24" s="24"/>
      <c r="BI24" s="21"/>
      <c r="BJ24" s="21"/>
      <c r="BK24" s="24"/>
      <c r="BL24" s="21"/>
      <c r="BM24" s="21"/>
    </row>
    <row r="25" spans="2:65" ht="15" customHeight="1" x14ac:dyDescent="0.25">
      <c r="B25" s="6">
        <v>25</v>
      </c>
      <c r="C25">
        <f t="shared" si="0"/>
        <v>0.78539816339744828</v>
      </c>
      <c r="D25">
        <f t="shared" si="1"/>
        <v>1.9634954084936207</v>
      </c>
      <c r="E25" s="35">
        <f t="shared" si="2"/>
        <v>3.6322762279568424</v>
      </c>
      <c r="F25" s="6">
        <f t="shared" si="3"/>
        <v>3.4919093052627219</v>
      </c>
      <c r="G25" s="6">
        <f t="shared" si="4"/>
        <v>7.1319576959737878</v>
      </c>
      <c r="H25" s="6">
        <f t="shared" si="5"/>
        <v>6.8563478877595037</v>
      </c>
      <c r="I25">
        <f t="shared" si="12"/>
        <v>6.1115498147287811E-2</v>
      </c>
      <c r="J25">
        <f t="shared" si="6"/>
        <v>-7.1862666173083414E-2</v>
      </c>
      <c r="K25">
        <f t="shared" si="7"/>
        <v>2.3620204646911711E-2</v>
      </c>
      <c r="L25">
        <f t="shared" si="8"/>
        <v>-4.1290856210238744E-2</v>
      </c>
      <c r="M25">
        <f t="shared" si="9"/>
        <v>-4.2569853668260174E-2</v>
      </c>
      <c r="N25">
        <f t="shared" si="10"/>
        <v>-0.10584547173929165</v>
      </c>
      <c r="O25">
        <f t="shared" si="11"/>
        <v>1.0885619042282173E-3</v>
      </c>
      <c r="U25" s="6"/>
      <c r="V25" s="6"/>
      <c r="W25" s="31"/>
      <c r="X25" s="31"/>
      <c r="Y25" s="31"/>
      <c r="Z25" s="31"/>
      <c r="AA25" s="23"/>
      <c r="AB25" s="23"/>
      <c r="AD25" s="12"/>
      <c r="AI25" s="22"/>
      <c r="AJ25" s="22"/>
      <c r="AU25" s="24"/>
      <c r="AV25" s="21"/>
      <c r="AW25" s="21"/>
      <c r="AX25" s="24"/>
      <c r="AY25" s="21"/>
      <c r="AZ25" s="21"/>
      <c r="BA25" s="24"/>
      <c r="BB25" s="21"/>
      <c r="BC25" s="21"/>
      <c r="BE25" s="24"/>
      <c r="BF25" s="21"/>
      <c r="BG25" s="21"/>
      <c r="BH25" s="24"/>
      <c r="BI25" s="21"/>
      <c r="BJ25" s="21"/>
      <c r="BK25" s="24"/>
      <c r="BL25" s="21"/>
      <c r="BM25" s="21"/>
    </row>
    <row r="26" spans="2:65" ht="15" customHeight="1" x14ac:dyDescent="0.25">
      <c r="B26" s="6">
        <v>27</v>
      </c>
      <c r="C26">
        <f t="shared" si="0"/>
        <v>0.84823001646924412</v>
      </c>
      <c r="D26">
        <f t="shared" si="1"/>
        <v>2.1205750411731104</v>
      </c>
      <c r="E26" s="35">
        <f t="shared" si="2"/>
        <v>4.2279461188445921</v>
      </c>
      <c r="F26" s="6">
        <f t="shared" si="3"/>
        <v>4.1079834936198374</v>
      </c>
      <c r="G26" s="6">
        <f t="shared" si="4"/>
        <v>8.9656770150465626</v>
      </c>
      <c r="H26" s="6">
        <f t="shared" si="5"/>
        <v>8.7112872661213441</v>
      </c>
      <c r="I26">
        <f t="shared" si="12"/>
        <v>5.6588424210451682E-2</v>
      </c>
      <c r="J26">
        <f t="shared" si="6"/>
        <v>-5.2760636545097966E-2</v>
      </c>
      <c r="K26">
        <f t="shared" si="7"/>
        <v>1.6578357981413341E-2</v>
      </c>
      <c r="L26">
        <f t="shared" si="8"/>
        <v>3.5139988638667824E-2</v>
      </c>
      <c r="M26">
        <f t="shared" si="9"/>
        <v>3.8758026963131256E-2</v>
      </c>
      <c r="N26">
        <f t="shared" si="10"/>
        <v>0.10086215120354597</v>
      </c>
      <c r="O26">
        <f t="shared" si="11"/>
        <v>-1.0355861274732767E-3</v>
      </c>
      <c r="U26" s="6"/>
      <c r="V26" s="6"/>
      <c r="W26" s="31"/>
      <c r="X26" s="31"/>
      <c r="Y26" s="31"/>
      <c r="Z26" s="31"/>
      <c r="AA26" s="23"/>
      <c r="AB26" s="23"/>
      <c r="AD26" s="12"/>
      <c r="AI26" s="22"/>
      <c r="AJ26" s="22"/>
      <c r="AU26" s="24"/>
      <c r="AV26" s="21"/>
      <c r="AW26" s="21"/>
      <c r="AX26" s="24"/>
      <c r="AY26" s="21"/>
      <c r="AZ26" s="21"/>
      <c r="BA26" s="24"/>
      <c r="BB26" s="21"/>
      <c r="BC26" s="21"/>
      <c r="BE26" s="24"/>
      <c r="BF26" s="21"/>
      <c r="BG26" s="21"/>
      <c r="BH26" s="24"/>
      <c r="BI26" s="21"/>
      <c r="BJ26" s="21"/>
      <c r="BK26" s="24"/>
      <c r="BL26" s="21"/>
      <c r="BM26" s="21"/>
    </row>
    <row r="27" spans="2:65" ht="15" customHeight="1" x14ac:dyDescent="0.25">
      <c r="B27" s="6">
        <v>29</v>
      </c>
      <c r="C27">
        <f t="shared" si="0"/>
        <v>0.91106186954104007</v>
      </c>
      <c r="D27">
        <f t="shared" si="1"/>
        <v>2.2776546738526</v>
      </c>
      <c r="E27" s="35">
        <f t="shared" si="2"/>
        <v>4.9281510754870128</v>
      </c>
      <c r="F27" s="6">
        <f t="shared" si="3"/>
        <v>4.8256266974170101</v>
      </c>
      <c r="G27" s="6">
        <f t="shared" si="4"/>
        <v>11.224626330534711</v>
      </c>
      <c r="H27" s="6">
        <f t="shared" si="5"/>
        <v>10.99111120163974</v>
      </c>
      <c r="I27">
        <f t="shared" si="12"/>
        <v>5.2685774264903285E-2</v>
      </c>
      <c r="J27">
        <f t="shared" si="6"/>
        <v>-3.9094940986222085E-2</v>
      </c>
      <c r="K27">
        <f t="shared" si="7"/>
        <v>1.1754181733366207E-2</v>
      </c>
      <c r="L27">
        <f t="shared" si="8"/>
        <v>-2.9862642680371761E-2</v>
      </c>
      <c r="M27">
        <f t="shared" si="9"/>
        <v>-3.5701258272648889E-2</v>
      </c>
      <c r="N27">
        <f t="shared" si="10"/>
        <v>-9.6161704091327863E-2</v>
      </c>
      <c r="O27">
        <f t="shared" si="11"/>
        <v>9.7517263861676186E-4</v>
      </c>
      <c r="U27" s="6"/>
      <c r="V27" s="6"/>
      <c r="W27" s="31"/>
      <c r="X27" s="31"/>
      <c r="Y27" s="31"/>
      <c r="Z27" s="31"/>
      <c r="AA27" s="23"/>
      <c r="AB27" s="23"/>
      <c r="AD27" s="12"/>
      <c r="AI27" s="22"/>
      <c r="AJ27" s="22"/>
      <c r="AU27" s="24"/>
      <c r="AV27" s="21"/>
      <c r="AW27" s="21"/>
      <c r="AX27" s="24"/>
      <c r="AY27" s="21"/>
      <c r="AZ27" s="21"/>
      <c r="BA27" s="24"/>
      <c r="BB27" s="21"/>
      <c r="BC27" s="21"/>
      <c r="BE27" s="24"/>
      <c r="BF27" s="21"/>
      <c r="BG27" s="21"/>
      <c r="BH27" s="24"/>
      <c r="BI27" s="21"/>
      <c r="BJ27" s="21"/>
      <c r="BK27" s="24"/>
      <c r="BL27" s="21"/>
      <c r="BM27" s="21"/>
    </row>
    <row r="28" spans="2:65" ht="15" customHeight="1" x14ac:dyDescent="0.25">
      <c r="B28" s="6">
        <v>31</v>
      </c>
      <c r="C28">
        <f t="shared" si="0"/>
        <v>0.9738937226128358</v>
      </c>
      <c r="D28">
        <f t="shared" si="1"/>
        <v>2.4347343065320897</v>
      </c>
      <c r="E28" s="35">
        <f t="shared" si="2"/>
        <v>5.7502035160481206</v>
      </c>
      <c r="F28" s="6">
        <f t="shared" si="3"/>
        <v>5.6625824917587</v>
      </c>
      <c r="G28" s="6">
        <f t="shared" si="4"/>
        <v>14.000217770063804</v>
      </c>
      <c r="H28" s="6">
        <f t="shared" si="5"/>
        <v>13.786883856252871</v>
      </c>
      <c r="I28">
        <f t="shared" si="12"/>
        <v>4.9286692054264364E-2</v>
      </c>
      <c r="J28">
        <f t="shared" si="6"/>
        <v>-2.9196902056643447E-2</v>
      </c>
      <c r="K28">
        <f t="shared" si="7"/>
        <v>8.4082564130272403E-3</v>
      </c>
      <c r="L28">
        <f t="shared" si="8"/>
        <v>2.5343872962401034E-2</v>
      </c>
      <c r="M28">
        <f t="shared" si="9"/>
        <v>3.3225409661175459E-2</v>
      </c>
      <c r="N28">
        <f t="shared" si="10"/>
        <v>9.1715405765546834E-2</v>
      </c>
      <c r="O28">
        <f t="shared" si="11"/>
        <v>-9.1070288828721548E-4</v>
      </c>
      <c r="U28" s="6"/>
      <c r="V28" s="6"/>
      <c r="W28" s="31"/>
      <c r="X28" s="31"/>
      <c r="Y28" s="31"/>
      <c r="Z28" s="31"/>
      <c r="AA28" s="23"/>
      <c r="AB28" s="23"/>
      <c r="AD28" s="12"/>
      <c r="AI28" s="22"/>
      <c r="AJ28" s="22"/>
      <c r="AU28" s="24"/>
      <c r="AV28" s="21"/>
      <c r="AW28" s="21"/>
      <c r="AX28" s="24"/>
      <c r="AY28" s="21"/>
      <c r="AZ28" s="21"/>
      <c r="BA28" s="24"/>
      <c r="BB28" s="21"/>
      <c r="BC28" s="21"/>
      <c r="BE28" s="24"/>
      <c r="BF28" s="21"/>
      <c r="BG28" s="21"/>
      <c r="BH28" s="24"/>
      <c r="BI28" s="21"/>
      <c r="BJ28" s="21"/>
      <c r="BK28" s="24"/>
      <c r="BL28" s="21"/>
      <c r="BM28" s="21"/>
    </row>
    <row r="29" spans="2:65" ht="15" customHeight="1" x14ac:dyDescent="0.25">
      <c r="B29" s="6">
        <v>33</v>
      </c>
      <c r="C29">
        <f t="shared" si="0"/>
        <v>1.0367255756846319</v>
      </c>
      <c r="D29">
        <f t="shared" si="1"/>
        <v>2.5918139392115798</v>
      </c>
      <c r="E29" s="35">
        <f t="shared" si="2"/>
        <v>6.7144285117356182</v>
      </c>
      <c r="F29" s="6">
        <f t="shared" si="3"/>
        <v>6.6395444300952002</v>
      </c>
      <c r="G29" s="6">
        <f t="shared" si="4"/>
        <v>17.402549410556038</v>
      </c>
      <c r="H29" s="6">
        <f t="shared" si="5"/>
        <v>17.208463803935345</v>
      </c>
      <c r="I29">
        <f t="shared" si="12"/>
        <v>4.6299619808551372E-2</v>
      </c>
      <c r="J29">
        <f t="shared" si="6"/>
        <v>-2.195495941897754E-2</v>
      </c>
      <c r="K29">
        <f t="shared" si="7"/>
        <v>6.0631544610629425E-3</v>
      </c>
      <c r="L29">
        <f t="shared" si="8"/>
        <v>-2.1484422059155878E-2</v>
      </c>
      <c r="M29">
        <f t="shared" si="9"/>
        <v>-3.1195300808463597E-2</v>
      </c>
      <c r="N29">
        <f t="shared" si="10"/>
        <v>-8.751153612719148E-2</v>
      </c>
      <c r="O29">
        <f t="shared" si="11"/>
        <v>8.4489887987731832E-4</v>
      </c>
      <c r="U29" s="6"/>
      <c r="V29" s="6"/>
      <c r="W29" s="31"/>
      <c r="X29" s="31"/>
      <c r="Y29" s="31"/>
      <c r="Z29" s="31"/>
      <c r="AA29" s="23"/>
      <c r="AB29" s="23"/>
      <c r="AD29" s="12"/>
      <c r="AI29" s="22"/>
      <c r="AJ29" s="22"/>
      <c r="AU29" s="24"/>
      <c r="AV29" s="21"/>
      <c r="AW29" s="21"/>
      <c r="AX29" s="24"/>
      <c r="AY29" s="21"/>
      <c r="AZ29" s="21"/>
      <c r="BA29" s="24"/>
      <c r="BB29" s="21"/>
      <c r="BC29" s="21"/>
      <c r="BE29" s="24"/>
      <c r="BF29" s="21"/>
      <c r="BG29" s="21"/>
      <c r="BH29" s="24"/>
      <c r="BI29" s="21"/>
      <c r="BJ29" s="21"/>
      <c r="BK29" s="24"/>
      <c r="BL29" s="21"/>
      <c r="BM29" s="21"/>
    </row>
    <row r="30" spans="2:65" ht="15" customHeight="1" x14ac:dyDescent="0.25">
      <c r="B30" s="6">
        <v>35</v>
      </c>
      <c r="C30">
        <f t="shared" si="0"/>
        <v>1.0995574287564276</v>
      </c>
      <c r="D30">
        <f t="shared" si="1"/>
        <v>2.748893571891069</v>
      </c>
      <c r="E30" s="35">
        <f t="shared" si="2"/>
        <v>7.8446663198501367</v>
      </c>
      <c r="F30" s="6">
        <f t="shared" si="3"/>
        <v>7.7806676879167052</v>
      </c>
      <c r="G30" s="6">
        <f t="shared" si="4"/>
        <v>21.564152820266408</v>
      </c>
      <c r="H30" s="6">
        <f t="shared" si="5"/>
        <v>21.388227392334777</v>
      </c>
      <c r="I30">
        <f t="shared" si="12"/>
        <v>4.3653927248062725E-2</v>
      </c>
      <c r="J30">
        <f t="shared" si="6"/>
        <v>-1.6611010702652342E-2</v>
      </c>
      <c r="K30">
        <f t="shared" si="7"/>
        <v>4.4043463888874144E-3</v>
      </c>
      <c r="L30">
        <f t="shared" si="8"/>
        <v>1.8196510893749688E-2</v>
      </c>
      <c r="M30">
        <f t="shared" si="9"/>
        <v>2.950656291678394E-2</v>
      </c>
      <c r="N30">
        <f t="shared" si="10"/>
        <v>8.3545251854304767E-2</v>
      </c>
      <c r="O30">
        <f t="shared" si="11"/>
        <v>-7.7982653659928319E-4</v>
      </c>
      <c r="U30" s="6"/>
      <c r="V30" s="6"/>
      <c r="W30" s="31"/>
      <c r="X30" s="31"/>
      <c r="Y30" s="31"/>
      <c r="Z30" s="31"/>
      <c r="AA30" s="23"/>
      <c r="AB30" s="23"/>
      <c r="AD30" s="12"/>
      <c r="AI30" s="22"/>
      <c r="AJ30" s="22"/>
      <c r="AU30" s="24"/>
      <c r="AV30" s="21"/>
      <c r="AW30" s="21"/>
      <c r="AX30" s="24"/>
      <c r="AY30" s="21"/>
      <c r="AZ30" s="21"/>
      <c r="BA30" s="24"/>
      <c r="BB30" s="21"/>
      <c r="BC30" s="21"/>
      <c r="BE30" s="24"/>
      <c r="BF30" s="21"/>
      <c r="BG30" s="21"/>
      <c r="BH30" s="24"/>
      <c r="BI30" s="21"/>
      <c r="BJ30" s="21"/>
      <c r="BK30" s="24"/>
      <c r="BL30" s="21"/>
      <c r="BM30" s="21"/>
    </row>
    <row r="31" spans="2:65" ht="15" customHeight="1" x14ac:dyDescent="0.25">
      <c r="B31" s="6">
        <v>37</v>
      </c>
      <c r="C31">
        <f t="shared" si="0"/>
        <v>1.1623892818282235</v>
      </c>
      <c r="D31">
        <f t="shared" si="1"/>
        <v>2.9059732045705591</v>
      </c>
      <c r="E31" s="35">
        <f t="shared" si="2"/>
        <v>9.1688618290606936</v>
      </c>
      <c r="F31" s="6">
        <f t="shared" si="3"/>
        <v>9.114166294313824</v>
      </c>
      <c r="G31" s="6">
        <f t="shared" si="4"/>
        <v>26.644466791660182</v>
      </c>
      <c r="H31" s="6">
        <f t="shared" si="5"/>
        <v>26.48552303327612</v>
      </c>
      <c r="I31">
        <f t="shared" si="12"/>
        <v>4.1294255504924202E-2</v>
      </c>
      <c r="J31">
        <f t="shared" si="6"/>
        <v>-1.2638319137876056E-2</v>
      </c>
      <c r="K31">
        <f t="shared" si="7"/>
        <v>3.2212568647763179E-3</v>
      </c>
      <c r="L31">
        <f t="shared" si="8"/>
        <v>-1.5401959213228655E-2</v>
      </c>
      <c r="M31">
        <f t="shared" si="9"/>
        <v>-2.8079199152951782E-2</v>
      </c>
      <c r="N31">
        <f t="shared" si="10"/>
        <v>-7.9813062316793207E-2</v>
      </c>
      <c r="O31">
        <f t="shared" si="11"/>
        <v>7.1696039603003938E-4</v>
      </c>
      <c r="U31" s="6"/>
      <c r="V31" s="6"/>
      <c r="W31" s="31"/>
      <c r="X31" s="31"/>
      <c r="Y31" s="31"/>
      <c r="Z31" s="31"/>
      <c r="AA31" s="23"/>
      <c r="AB31" s="23"/>
      <c r="AD31" s="12"/>
      <c r="AI31" s="22"/>
      <c r="AJ31" s="22"/>
      <c r="AU31" s="24"/>
      <c r="AV31" s="21"/>
      <c r="AW31" s="21"/>
      <c r="AX31" s="24"/>
      <c r="AY31" s="21"/>
      <c r="AZ31" s="21"/>
      <c r="BA31" s="24"/>
      <c r="BB31" s="21"/>
      <c r="BC31" s="21"/>
      <c r="BE31" s="24"/>
      <c r="BF31" s="21"/>
      <c r="BG31" s="21"/>
      <c r="BH31" s="24"/>
      <c r="BI31" s="21"/>
      <c r="BJ31" s="21"/>
      <c r="BK31" s="24"/>
      <c r="BL31" s="21"/>
      <c r="BM31" s="21"/>
    </row>
    <row r="32" spans="2:65" x14ac:dyDescent="0.25">
      <c r="B32" s="6">
        <v>39</v>
      </c>
      <c r="C32">
        <f t="shared" si="0"/>
        <v>1.2252211349000193</v>
      </c>
      <c r="D32">
        <f t="shared" si="1"/>
        <v>3.0630528372500483</v>
      </c>
      <c r="E32" s="35">
        <f t="shared" si="2"/>
        <v>10.719755490814936</v>
      </c>
      <c r="F32" s="6">
        <f t="shared" si="3"/>
        <v>10.673010717827328</v>
      </c>
      <c r="G32" s="6">
        <f t="shared" si="4"/>
        <v>32.835177470767476</v>
      </c>
      <c r="H32" s="6">
        <f t="shared" si="5"/>
        <v>32.691995761241174</v>
      </c>
      <c r="I32">
        <f t="shared" si="12"/>
        <v>3.9176601376466544E-2</v>
      </c>
      <c r="J32">
        <f t="shared" si="6"/>
        <v>-9.6654684227769367E-3</v>
      </c>
      <c r="K32">
        <f t="shared" si="7"/>
        <v>2.3710398516700827E-3</v>
      </c>
      <c r="L32">
        <f t="shared" si="8"/>
        <v>1.3031315020163154E-2</v>
      </c>
      <c r="M32">
        <f t="shared" si="9"/>
        <v>2.6852349384672763E-2</v>
      </c>
      <c r="N32">
        <f t="shared" si="10"/>
        <v>7.6310216936736647E-2</v>
      </c>
      <c r="O32">
        <f t="shared" si="11"/>
        <v>-6.5727859972209281E-4</v>
      </c>
    </row>
    <row r="33" spans="2:15" x14ac:dyDescent="0.25">
      <c r="B33" s="6">
        <v>41</v>
      </c>
      <c r="C33">
        <f t="shared" si="0"/>
        <v>1.288052987971815</v>
      </c>
      <c r="D33">
        <f t="shared" si="1"/>
        <v>3.2201324699295375</v>
      </c>
      <c r="E33" s="35">
        <f t="shared" si="2"/>
        <v>12.535692820016049</v>
      </c>
      <c r="F33" s="6">
        <f t="shared" si="3"/>
        <v>12.495743054248592</v>
      </c>
      <c r="G33" s="6">
        <f t="shared" si="4"/>
        <v>40.366591482796245</v>
      </c>
      <c r="H33" s="6">
        <f t="shared" si="5"/>
        <v>40.237947944882386</v>
      </c>
      <c r="I33">
        <f t="shared" si="12"/>
        <v>3.7265547650785248E-2</v>
      </c>
      <c r="J33">
        <f t="shared" si="6"/>
        <v>-7.4274309360937577E-3</v>
      </c>
      <c r="K33">
        <f t="shared" si="7"/>
        <v>1.7557164159211405E-3</v>
      </c>
      <c r="L33">
        <f t="shared" si="8"/>
        <v>-1.1023314611434552E-2</v>
      </c>
      <c r="M33">
        <f t="shared" si="9"/>
        <v>-2.5780023194491495E-2</v>
      </c>
      <c r="N33">
        <f t="shared" si="10"/>
        <v>-7.3029809158700609E-2</v>
      </c>
      <c r="O33">
        <f t="shared" si="11"/>
        <v>6.0136543883406097E-4</v>
      </c>
    </row>
    <row r="34" spans="2:15" x14ac:dyDescent="0.25">
      <c r="B34" s="6">
        <v>43</v>
      </c>
      <c r="C34">
        <f t="shared" si="0"/>
        <v>1.350884841043611</v>
      </c>
      <c r="D34">
        <f t="shared" si="1"/>
        <v>3.3772121026090272</v>
      </c>
      <c r="E34" s="35">
        <f t="shared" si="2"/>
        <v>14.661572479697682</v>
      </c>
      <c r="F34" s="6">
        <f t="shared" si="3"/>
        <v>14.627429971715074</v>
      </c>
      <c r="G34" s="6">
        <f t="shared" si="4"/>
        <v>49.515240021714455</v>
      </c>
      <c r="H34" s="6">
        <f t="shared" si="5"/>
        <v>49.399933530542171</v>
      </c>
      <c r="I34">
        <f t="shared" si="12"/>
        <v>3.5532266364702213E-2</v>
      </c>
      <c r="J34">
        <f t="shared" si="6"/>
        <v>-5.7332248401406674E-3</v>
      </c>
      <c r="K34">
        <f t="shared" si="7"/>
        <v>1.3074345809091733E-3</v>
      </c>
      <c r="L34">
        <f t="shared" si="8"/>
        <v>9.3243727125477092E-3</v>
      </c>
      <c r="M34">
        <f t="shared" si="9"/>
        <v>2.4827658221993183E-2</v>
      </c>
      <c r="N34">
        <f t="shared" si="10"/>
        <v>6.9962798280370178E-2</v>
      </c>
      <c r="O34">
        <f t="shared" si="11"/>
        <v>-5.4950741214157832E-4</v>
      </c>
    </row>
    <row r="35" spans="2:15" x14ac:dyDescent="0.25">
      <c r="B35" s="6">
        <v>45</v>
      </c>
      <c r="C35">
        <f t="shared" si="0"/>
        <v>1.4137166941154069</v>
      </c>
      <c r="D35">
        <f t="shared" si="1"/>
        <v>3.5342917352885173</v>
      </c>
      <c r="E35" s="35">
        <f t="shared" si="2"/>
        <v>17.149956390888303</v>
      </c>
      <c r="F35" s="6">
        <f t="shared" si="3"/>
        <v>17.120776974464992</v>
      </c>
      <c r="G35" s="6">
        <f t="shared" si="4"/>
        <v>60.612949132875016</v>
      </c>
      <c r="H35" s="6">
        <f t="shared" si="5"/>
        <v>60.509820562569566</v>
      </c>
      <c r="I35">
        <f t="shared" si="12"/>
        <v>3.3953054526271002E-2</v>
      </c>
      <c r="J35">
        <f t="shared" si="6"/>
        <v>-4.444068159944436E-3</v>
      </c>
      <c r="K35">
        <f t="shared" si="7"/>
        <v>9.7880165580465197E-4</v>
      </c>
      <c r="L35">
        <f t="shared" si="8"/>
        <v>-7.8880047320846226E-3</v>
      </c>
      <c r="M35">
        <f t="shared" si="9"/>
        <v>-2.3969386062074827E-2</v>
      </c>
      <c r="N35">
        <f t="shared" si="10"/>
        <v>-6.7098449397433965E-2</v>
      </c>
      <c r="O35">
        <f t="shared" si="11"/>
        <v>5.0177577688609667E-4</v>
      </c>
    </row>
    <row r="36" spans="2:15" x14ac:dyDescent="0.25">
      <c r="B36" s="6">
        <v>47</v>
      </c>
      <c r="C36">
        <f t="shared" si="0"/>
        <v>1.4765485471872029</v>
      </c>
      <c r="D36">
        <f t="shared" si="1"/>
        <v>3.6913713679680074</v>
      </c>
      <c r="E36" s="35">
        <f t="shared" si="2"/>
        <v>20.062369314894536</v>
      </c>
      <c r="F36" s="6">
        <f t="shared" si="3"/>
        <v>20.03743153518489</v>
      </c>
      <c r="G36" s="6">
        <f t="shared" si="4"/>
        <v>74.057655662601618</v>
      </c>
      <c r="H36" s="6">
        <f t="shared" si="5"/>
        <v>73.965601056600732</v>
      </c>
      <c r="I36">
        <f t="shared" si="12"/>
        <v>3.2508243695365854E-2</v>
      </c>
      <c r="J36">
        <f t="shared" si="6"/>
        <v>-3.4583662824896359E-3</v>
      </c>
      <c r="K36">
        <f t="shared" si="7"/>
        <v>7.3645478922100516E-4</v>
      </c>
      <c r="L36">
        <f t="shared" si="8"/>
        <v>6.674178195590747E-3</v>
      </c>
      <c r="M36">
        <f t="shared" si="9"/>
        <v>2.3185893960807016E-2</v>
      </c>
      <c r="N36">
        <f t="shared" si="10"/>
        <v>6.4424902279194854E-2</v>
      </c>
      <c r="O36">
        <f t="shared" si="11"/>
        <v>-4.5809336669009915E-4</v>
      </c>
    </row>
    <row r="37" spans="2:15" x14ac:dyDescent="0.25">
      <c r="B37" s="6">
        <v>49</v>
      </c>
      <c r="C37">
        <f t="shared" si="0"/>
        <v>1.5393804002589986</v>
      </c>
      <c r="D37">
        <f t="shared" si="1"/>
        <v>3.8484510006474966</v>
      </c>
      <c r="E37" s="35">
        <f t="shared" si="2"/>
        <v>23.470820039898111</v>
      </c>
      <c r="F37" s="6">
        <f t="shared" si="3"/>
        <v>23.449507315619297</v>
      </c>
      <c r="G37" s="6">
        <f t="shared" si="4"/>
        <v>90.326300868563209</v>
      </c>
      <c r="H37" s="6">
        <f t="shared" si="5"/>
        <v>90.244279893485867</v>
      </c>
      <c r="I37">
        <f t="shared" si="12"/>
        <v>3.1181376605759085E-2</v>
      </c>
      <c r="J37">
        <f t="shared" si="6"/>
        <v>-2.7012522733535198E-3</v>
      </c>
      <c r="K37">
        <f t="shared" si="7"/>
        <v>5.5673553065688339E-4</v>
      </c>
      <c r="L37">
        <f t="shared" si="8"/>
        <v>-5.6486254547748966E-3</v>
      </c>
      <c r="M37">
        <f t="shared" si="9"/>
        <v>-2.24627760116205E-2</v>
      </c>
      <c r="N37">
        <f t="shared" si="10"/>
        <v>-6.1929718132538218E-2</v>
      </c>
      <c r="O37">
        <f t="shared" si="11"/>
        <v>4.1828626646577785E-4</v>
      </c>
    </row>
    <row r="38" spans="2:15" x14ac:dyDescent="0.25">
      <c r="B38" s="6">
        <v>51</v>
      </c>
      <c r="C38">
        <f t="shared" si="0"/>
        <v>1.6022122533307945</v>
      </c>
      <c r="D38">
        <f t="shared" si="1"/>
        <v>4.0055306333269867</v>
      </c>
      <c r="E38" s="35">
        <f t="shared" si="2"/>
        <v>27.459581782880644</v>
      </c>
      <c r="F38" s="6">
        <f t="shared" si="3"/>
        <v>27.441367161471941</v>
      </c>
      <c r="G38" s="6">
        <f t="shared" si="4"/>
        <v>109.9901960096761</v>
      </c>
      <c r="H38" s="6">
        <f t="shared" si="5"/>
        <v>109.91723678564908</v>
      </c>
      <c r="I38">
        <f t="shared" si="12"/>
        <v>2.9958577523180298E-2</v>
      </c>
      <c r="J38">
        <f t="shared" si="6"/>
        <v>-2.1172173755019136E-3</v>
      </c>
      <c r="K38">
        <f t="shared" si="7"/>
        <v>4.2275106257390815E-4</v>
      </c>
      <c r="L38">
        <f t="shared" si="8"/>
        <v>4.7821550699113794E-3</v>
      </c>
      <c r="M38">
        <f t="shared" si="9"/>
        <v>2.1789277027804976E-2</v>
      </c>
      <c r="N38">
        <f t="shared" si="10"/>
        <v>5.9600337581892239E-2</v>
      </c>
      <c r="O38">
        <f t="shared" si="11"/>
        <v>-3.8212230611631165E-4</v>
      </c>
    </row>
    <row r="39" spans="2:15" x14ac:dyDescent="0.25">
      <c r="B39" s="6">
        <v>53</v>
      </c>
      <c r="C39">
        <f t="shared" si="0"/>
        <v>1.6650441064025905</v>
      </c>
      <c r="D39">
        <f t="shared" si="1"/>
        <v>4.1626102660064763</v>
      </c>
      <c r="E39" s="35">
        <f t="shared" si="2"/>
        <v>32.127275826933655</v>
      </c>
      <c r="F39" s="6">
        <f t="shared" si="3"/>
        <v>32.111708955766829</v>
      </c>
      <c r="G39" s="6">
        <f t="shared" si="4"/>
        <v>133.73332817601573</v>
      </c>
      <c r="H39" s="6">
        <f t="shared" si="5"/>
        <v>133.66852935828712</v>
      </c>
      <c r="I39">
        <f t="shared" si="12"/>
        <v>2.8828065163815003E-2</v>
      </c>
      <c r="J39">
        <f t="shared" si="6"/>
        <v>-1.6648701929420841E-3</v>
      </c>
      <c r="K39">
        <f t="shared" si="7"/>
        <v>3.2236012611222206E-4</v>
      </c>
      <c r="L39">
        <f t="shared" si="8"/>
        <v>-4.0499922995021823E-3</v>
      </c>
      <c r="M39">
        <f t="shared" si="9"/>
        <v>-2.1157344985941226E-2</v>
      </c>
      <c r="N39">
        <f t="shared" si="10"/>
        <v>-5.7424430810189948E-2</v>
      </c>
      <c r="O39">
        <f t="shared" si="11"/>
        <v>3.4933878922303304E-4</v>
      </c>
    </row>
    <row r="40" spans="2:15" x14ac:dyDescent="0.25">
      <c r="B40" s="6">
        <v>55</v>
      </c>
      <c r="C40">
        <f t="shared" si="0"/>
        <v>1.7278759594743862</v>
      </c>
      <c r="D40">
        <f t="shared" si="1"/>
        <v>4.3196898986859651</v>
      </c>
      <c r="E40" s="35">
        <f t="shared" si="2"/>
        <v>37.589309911442193</v>
      </c>
      <c r="F40" s="6">
        <f t="shared" si="3"/>
        <v>37.576005902948843</v>
      </c>
      <c r="G40" s="6">
        <f t="shared" si="4"/>
        <v>162.37416232303306</v>
      </c>
      <c r="H40" s="6">
        <f t="shared" si="5"/>
        <v>162.31669313193231</v>
      </c>
      <c r="I40">
        <f t="shared" si="12"/>
        <v>2.7779771885130821E-2</v>
      </c>
      <c r="J40">
        <f t="shared" si="6"/>
        <v>-1.3131797837054348E-3</v>
      </c>
      <c r="K40">
        <f t="shared" si="7"/>
        <v>2.4678174438133154E-4</v>
      </c>
      <c r="L40">
        <f t="shared" si="8"/>
        <v>3.4311689444337305E-3</v>
      </c>
      <c r="M40">
        <f t="shared" si="9"/>
        <v>2.0560921889940888E-2</v>
      </c>
      <c r="N40">
        <f t="shared" si="10"/>
        <v>5.5390145057748759E-2</v>
      </c>
      <c r="O40">
        <f t="shared" si="11"/>
        <v>-3.1966181608524935E-4</v>
      </c>
    </row>
    <row r="41" spans="2:15" x14ac:dyDescent="0.25">
      <c r="B41" s="6">
        <v>57</v>
      </c>
      <c r="C41">
        <f t="shared" si="0"/>
        <v>1.7907078125461819</v>
      </c>
      <c r="D41">
        <f t="shared" si="1"/>
        <v>4.4767695313654547</v>
      </c>
      <c r="E41" s="35">
        <f t="shared" si="2"/>
        <v>43.98073166381895</v>
      </c>
      <c r="F41" s="6">
        <f t="shared" si="3"/>
        <v>43.969361579227488</v>
      </c>
      <c r="G41" s="6">
        <f t="shared" si="4"/>
        <v>196.89159947974457</v>
      </c>
      <c r="H41" s="6">
        <f t="shared" si="5"/>
        <v>196.84069823147647</v>
      </c>
      <c r="I41">
        <f t="shared" si="12"/>
        <v>2.6805043047056058E-2</v>
      </c>
      <c r="J41">
        <f t="shared" si="6"/>
        <v>-1.0387633658261437E-3</v>
      </c>
      <c r="K41">
        <f t="shared" si="7"/>
        <v>1.8962708537927973E-4</v>
      </c>
      <c r="L41">
        <f t="shared" si="8"/>
        <v>-2.9079734313161463E-3</v>
      </c>
      <c r="M41">
        <f t="shared" si="9"/>
        <v>-1.9995416402504324E-2</v>
      </c>
      <c r="N41">
        <f t="shared" si="10"/>
        <v>-5.3486265067788606E-2</v>
      </c>
      <c r="O41">
        <f t="shared" si="11"/>
        <v>2.928192639648658E-4</v>
      </c>
    </row>
    <row r="42" spans="2:15" x14ac:dyDescent="0.25">
      <c r="B42" s="6">
        <v>59</v>
      </c>
      <c r="C42">
        <f t="shared" si="0"/>
        <v>1.8535396656179779</v>
      </c>
      <c r="D42">
        <f t="shared" si="1"/>
        <v>4.6338491640449444</v>
      </c>
      <c r="E42" s="35">
        <f t="shared" si="2"/>
        <v>51.459567623279369</v>
      </c>
      <c r="F42" s="6">
        <f t="shared" si="3"/>
        <v>51.449850339674086</v>
      </c>
      <c r="G42" s="6">
        <f t="shared" si="4"/>
        <v>238.45587441324739</v>
      </c>
      <c r="H42" s="6">
        <f t="shared" si="5"/>
        <v>238.41084598673626</v>
      </c>
      <c r="I42">
        <f t="shared" si="12"/>
        <v>2.5896397520037206E-2</v>
      </c>
      <c r="J42">
        <f t="shared" si="6"/>
        <v>-8.2391551760045494E-4</v>
      </c>
      <c r="K42">
        <f t="shared" si="7"/>
        <v>1.4622108655911023E-4</v>
      </c>
      <c r="L42">
        <f t="shared" si="8"/>
        <v>2.4654648559541983E-3</v>
      </c>
      <c r="M42">
        <f t="shared" si="9"/>
        <v>1.9457313616887462E-2</v>
      </c>
      <c r="N42">
        <f t="shared" si="10"/>
        <v>5.170230484002139E-2</v>
      </c>
      <c r="O42">
        <f t="shared" si="11"/>
        <v>-2.6854911314288453E-4</v>
      </c>
    </row>
    <row r="43" spans="2:15" x14ac:dyDescent="0.25">
      <c r="B43" s="6">
        <v>61</v>
      </c>
      <c r="C43">
        <f t="shared" si="0"/>
        <v>1.9163715186897738</v>
      </c>
      <c r="D43">
        <f t="shared" si="1"/>
        <v>4.7909287967244349</v>
      </c>
      <c r="E43" s="35">
        <f t="shared" si="2"/>
        <v>60.210730413308937</v>
      </c>
      <c r="F43" s="6">
        <f t="shared" si="3"/>
        <v>60.202425672925884</v>
      </c>
      <c r="G43" s="6">
        <f t="shared" si="4"/>
        <v>288.46532220893351</v>
      </c>
      <c r="H43" s="6">
        <f t="shared" si="5"/>
        <v>288.42553478908303</v>
      </c>
      <c r="I43">
        <f t="shared" si="12"/>
        <v>2.5047335306265493E-2</v>
      </c>
      <c r="J43">
        <f t="shared" si="6"/>
        <v>-6.5516754909039512E-4</v>
      </c>
      <c r="K43">
        <f t="shared" si="7"/>
        <v>1.1312395802892577E-4</v>
      </c>
      <c r="L43">
        <f t="shared" si="8"/>
        <v>-2.0910498506821998E-3</v>
      </c>
      <c r="M43">
        <f t="shared" si="9"/>
        <v>-1.8943887475508382E-2</v>
      </c>
      <c r="N43">
        <f t="shared" si="10"/>
        <v>-5.0028548041887791E-2</v>
      </c>
      <c r="O43">
        <f t="shared" si="11"/>
        <v>2.4660444131156155E-4</v>
      </c>
    </row>
    <row r="44" spans="2:15" x14ac:dyDescent="0.25">
      <c r="B44" s="6">
        <v>63</v>
      </c>
      <c r="C44">
        <f t="shared" si="0"/>
        <v>1.9792033717615698</v>
      </c>
      <c r="D44">
        <f t="shared" si="1"/>
        <v>4.9480084294039246</v>
      </c>
      <c r="E44" s="35">
        <f t="shared" si="2"/>
        <v>70.450590666827438</v>
      </c>
      <c r="F44" s="6">
        <f t="shared" si="3"/>
        <v>70.443493136732471</v>
      </c>
      <c r="G44" s="6">
        <f t="shared" si="4"/>
        <v>348.59011647594764</v>
      </c>
      <c r="H44" s="6">
        <f t="shared" si="5"/>
        <v>348.55499783720978</v>
      </c>
      <c r="I44">
        <f t="shared" si="12"/>
        <v>2.4252181804479286E-2</v>
      </c>
      <c r="J44">
        <f t="shared" si="6"/>
        <v>-5.2222844219225949E-4</v>
      </c>
      <c r="K44">
        <f t="shared" si="7"/>
        <v>8.7791515619428041E-5</v>
      </c>
      <c r="L44">
        <f t="shared" si="8"/>
        <v>1.7741182003870161E-3</v>
      </c>
      <c r="M44">
        <f t="shared" si="9"/>
        <v>1.8452989552559515E-2</v>
      </c>
      <c r="N44">
        <f t="shared" si="10"/>
        <v>4.8456051840639169E-2</v>
      </c>
      <c r="O44">
        <f t="shared" si="11"/>
        <v>-2.2675608945657861E-4</v>
      </c>
    </row>
    <row r="45" spans="2:15" x14ac:dyDescent="0.25">
      <c r="B45" s="6">
        <v>65</v>
      </c>
      <c r="C45">
        <f t="shared" si="0"/>
        <v>2.0420352248333655</v>
      </c>
      <c r="D45">
        <f t="shared" si="1"/>
        <v>5.1050880620834143</v>
      </c>
      <c r="E45" s="35">
        <f t="shared" si="2"/>
        <v>82.432326743925458</v>
      </c>
      <c r="F45" s="6">
        <f t="shared" si="3"/>
        <v>82.426260939201214</v>
      </c>
      <c r="G45" s="6">
        <f t="shared" si="4"/>
        <v>420.82428719017321</v>
      </c>
      <c r="H45" s="6">
        <f t="shared" si="5"/>
        <v>420.79332072288855</v>
      </c>
      <c r="I45">
        <f t="shared" si="12"/>
        <v>2.3505960825879926E-2</v>
      </c>
      <c r="J45">
        <f t="shared" si="6"/>
        <v>-4.1720207993152367E-4</v>
      </c>
      <c r="K45">
        <f t="shared" si="7"/>
        <v>6.8332578340228188E-5</v>
      </c>
      <c r="L45">
        <f t="shared" si="8"/>
        <v>-1.5057316078629411E-3</v>
      </c>
      <c r="M45">
        <f t="shared" si="9"/>
        <v>-1.7982894385988442E-2</v>
      </c>
      <c r="N45">
        <f t="shared" si="10"/>
        <v>-4.6976625943532878E-2</v>
      </c>
      <c r="O45">
        <f t="shared" si="11"/>
        <v>2.0879374151550382E-4</v>
      </c>
    </row>
    <row r="46" spans="2:15" x14ac:dyDescent="0.25">
      <c r="B46" s="6">
        <v>67</v>
      </c>
      <c r="C46">
        <f t="shared" si="0"/>
        <v>2.1048670779051615</v>
      </c>
      <c r="D46">
        <f t="shared" si="1"/>
        <v>5.2621676947629039</v>
      </c>
      <c r="E46" s="35">
        <f t="shared" si="2"/>
        <v>96.452184512801708</v>
      </c>
      <c r="F46" s="6">
        <f t="shared" si="3"/>
        <v>96.447000457720534</v>
      </c>
      <c r="G46" s="6">
        <f t="shared" si="4"/>
        <v>507.54756943257604</v>
      </c>
      <c r="H46" s="6">
        <f t="shared" si="5"/>
        <v>507.52029006539999</v>
      </c>
      <c r="I46">
        <f t="shared" si="12"/>
        <v>2.2804290353465602E-2</v>
      </c>
      <c r="J46">
        <f t="shared" si="6"/>
        <v>-3.3400568074782894E-4</v>
      </c>
      <c r="K46">
        <f t="shared" si="7"/>
        <v>5.3334661683826242E-5</v>
      </c>
      <c r="L46">
        <f t="shared" si="8"/>
        <v>1.2783594433650623E-3</v>
      </c>
      <c r="M46">
        <f t="shared" si="9"/>
        <v>1.7532186537116697E-2</v>
      </c>
      <c r="N46">
        <f t="shared" si="10"/>
        <v>4.5582795842660458E-2</v>
      </c>
      <c r="O46">
        <f t="shared" si="11"/>
        <v>-1.9252595595000931E-4</v>
      </c>
    </row>
    <row r="47" spans="2:15" x14ac:dyDescent="0.25">
      <c r="B47" s="6">
        <v>69</v>
      </c>
      <c r="C47">
        <f t="shared" si="0"/>
        <v>2.1676989309769574</v>
      </c>
      <c r="D47">
        <f t="shared" si="1"/>
        <v>5.4192473274423936</v>
      </c>
      <c r="E47" s="35">
        <f t="shared" si="2"/>
        <v>112.85680196565018</v>
      </c>
      <c r="F47" s="6">
        <f t="shared" si="3"/>
        <v>112.85237148555622</v>
      </c>
      <c r="G47" s="6">
        <f t="shared" si="4"/>
        <v>611.5989224360452</v>
      </c>
      <c r="H47" s="6">
        <f t="shared" si="5"/>
        <v>611.57491256863671</v>
      </c>
      <c r="I47">
        <f t="shared" si="12"/>
        <v>2.2143296430176745E-2</v>
      </c>
      <c r="J47">
        <f t="shared" si="6"/>
        <v>-2.6793556031564291E-4</v>
      </c>
      <c r="K47">
        <f t="shared" si="7"/>
        <v>4.1738021093525431E-5</v>
      </c>
      <c r="L47">
        <f t="shared" si="8"/>
        <v>-1.085655348622564E-3</v>
      </c>
      <c r="M47">
        <f t="shared" si="9"/>
        <v>-1.7099678353808715E-2</v>
      </c>
      <c r="N47">
        <f t="shared" si="10"/>
        <v>-4.4267756887362335E-2</v>
      </c>
      <c r="O47">
        <f t="shared" si="11"/>
        <v>1.7777953234886644E-4</v>
      </c>
    </row>
    <row r="48" spans="2:15" x14ac:dyDescent="0.25">
      <c r="B48" s="6">
        <v>71</v>
      </c>
      <c r="C48">
        <f t="shared" si="0"/>
        <v>2.2305307840487534</v>
      </c>
      <c r="D48">
        <f t="shared" si="1"/>
        <v>5.5763269601218832</v>
      </c>
      <c r="E48" s="35">
        <f t="shared" si="2"/>
        <v>132.05177976906174</v>
      </c>
      <c r="F48" s="6">
        <f t="shared" si="3"/>
        <v>132.04799332127993</v>
      </c>
      <c r="G48" s="6">
        <f t="shared" si="4"/>
        <v>736.36389965829642</v>
      </c>
      <c r="H48" s="6">
        <f t="shared" si="5"/>
        <v>736.3427851874477</v>
      </c>
      <c r="I48">
        <f t="shared" si="12"/>
        <v>2.1519541601157679E-2</v>
      </c>
      <c r="J48">
        <f t="shared" si="6"/>
        <v>-2.1534133830417308E-4</v>
      </c>
      <c r="K48">
        <f t="shared" si="7"/>
        <v>3.2744129637171708E-5</v>
      </c>
      <c r="L48">
        <f t="shared" si="8"/>
        <v>9.2226894566497565E-4</v>
      </c>
      <c r="M48">
        <f t="shared" si="9"/>
        <v>1.6684350271036222E-2</v>
      </c>
      <c r="N48">
        <f t="shared" si="10"/>
        <v>4.3025323903140351E-2</v>
      </c>
      <c r="O48">
        <f t="shared" si="11"/>
        <v>-1.643984810815863E-4</v>
      </c>
    </row>
    <row r="49" spans="2:15" x14ac:dyDescent="0.25">
      <c r="B49" s="6">
        <v>73</v>
      </c>
      <c r="C49">
        <f t="shared" si="0"/>
        <v>2.2933626371205489</v>
      </c>
      <c r="D49">
        <f t="shared" si="1"/>
        <v>5.733406592801372</v>
      </c>
      <c r="E49" s="35">
        <f t="shared" si="2"/>
        <v>154.51170965397054</v>
      </c>
      <c r="F49" s="6">
        <f t="shared" si="3"/>
        <v>154.50847361938727</v>
      </c>
      <c r="G49" s="6">
        <f t="shared" si="4"/>
        <v>885.8784547950861</v>
      </c>
      <c r="H49" s="6">
        <f t="shared" si="5"/>
        <v>885.85990129307186</v>
      </c>
      <c r="I49">
        <f t="shared" si="12"/>
        <v>2.092996511893418E-2</v>
      </c>
      <c r="J49">
        <f t="shared" si="6"/>
        <v>-1.733803752432376E-4</v>
      </c>
      <c r="K49">
        <f t="shared" si="7"/>
        <v>2.5748821330555049E-5</v>
      </c>
      <c r="L49">
        <f t="shared" si="8"/>
        <v>-7.8368745285105974E-4</v>
      </c>
      <c r="M49">
        <f t="shared" si="9"/>
        <v>-1.628530761720719E-2</v>
      </c>
      <c r="N49">
        <f t="shared" si="10"/>
        <v>-4.184987960858616E-2</v>
      </c>
      <c r="O49">
        <f t="shared" si="11"/>
        <v>1.5224278006951644E-4</v>
      </c>
    </row>
    <row r="50" spans="2:15" x14ac:dyDescent="0.25">
      <c r="B50" s="6">
        <v>75</v>
      </c>
      <c r="C50">
        <f t="shared" si="0"/>
        <v>2.3561944901923448</v>
      </c>
      <c r="D50">
        <f t="shared" si="1"/>
        <v>5.8904862254808616</v>
      </c>
      <c r="E50" s="35">
        <f t="shared" si="2"/>
        <v>180.79190859494733</v>
      </c>
      <c r="F50" s="6">
        <f t="shared" si="3"/>
        <v>180.78914296329796</v>
      </c>
      <c r="G50" s="6">
        <f t="shared" si="4"/>
        <v>1064.9522472569322</v>
      </c>
      <c r="H50" s="6">
        <f t="shared" si="5"/>
        <v>1064.9359563417968</v>
      </c>
      <c r="I50">
        <f t="shared" si="12"/>
        <v>2.0371832715762605E-2</v>
      </c>
      <c r="J50">
        <f t="shared" si="6"/>
        <v>-1.3983185754647676E-4</v>
      </c>
      <c r="K50">
        <f t="shared" si="7"/>
        <v>2.0293202010671195E-5</v>
      </c>
      <c r="L50">
        <f t="shared" si="8"/>
        <v>6.6610262456620422E-4</v>
      </c>
      <c r="M50">
        <f t="shared" si="9"/>
        <v>1.5901749480477446E-2</v>
      </c>
      <c r="N50">
        <f t="shared" si="10"/>
        <v>4.0736323984907424E-2</v>
      </c>
      <c r="O50">
        <f t="shared" si="11"/>
        <v>-1.4118704240745776E-4</v>
      </c>
    </row>
    <row r="51" spans="2:15" x14ac:dyDescent="0.25">
      <c r="B51" s="6">
        <v>77</v>
      </c>
      <c r="C51">
        <f t="shared" si="0"/>
        <v>2.4190263432641408</v>
      </c>
      <c r="D51">
        <f t="shared" si="1"/>
        <v>6.0475658581603522</v>
      </c>
      <c r="E51" s="35">
        <f t="shared" si="2"/>
        <v>211.54214890391839</v>
      </c>
      <c r="F51" s="6">
        <f t="shared" si="3"/>
        <v>211.53978529555044</v>
      </c>
      <c r="G51" s="6">
        <f t="shared" si="4"/>
        <v>1279.3150772732101</v>
      </c>
      <c r="H51" s="6">
        <f t="shared" si="5"/>
        <v>1279.3007831959421</v>
      </c>
      <c r="I51">
        <f t="shared" si="12"/>
        <v>1.9842694203664874E-2</v>
      </c>
      <c r="J51">
        <f t="shared" si="6"/>
        <v>-1.1295543992440455E-4</v>
      </c>
      <c r="K51">
        <f t="shared" si="7"/>
        <v>1.602742836308181E-5</v>
      </c>
      <c r="L51">
        <f t="shared" si="8"/>
        <v>-5.6629904145292869E-4</v>
      </c>
      <c r="M51">
        <f t="shared" si="9"/>
        <v>-1.5532946363301192E-2</v>
      </c>
      <c r="N51">
        <f t="shared" si="10"/>
        <v>-3.9680025953288178E-2</v>
      </c>
      <c r="O51">
        <f t="shared" si="11"/>
        <v>1.3111917578256709E-4</v>
      </c>
    </row>
    <row r="52" spans="2:15" x14ac:dyDescent="0.25">
      <c r="B52" s="6">
        <v>79</v>
      </c>
      <c r="C52">
        <f t="shared" si="0"/>
        <v>2.4818581963359367</v>
      </c>
      <c r="D52">
        <f t="shared" si="1"/>
        <v>6.2046454908398418</v>
      </c>
      <c r="E52" s="35">
        <f t="shared" si="2"/>
        <v>247.52272371194832</v>
      </c>
      <c r="F52" s="6">
        <f t="shared" si="3"/>
        <v>247.52070368714917</v>
      </c>
      <c r="G52" s="6">
        <f t="shared" si="4"/>
        <v>1535.790751559736</v>
      </c>
      <c r="H52" s="6">
        <f t="shared" si="5"/>
        <v>1535.7782180219747</v>
      </c>
      <c r="I52">
        <f t="shared" si="12"/>
        <v>1.9340347514964495E-2</v>
      </c>
      <c r="J52">
        <f t="shared" si="6"/>
        <v>-9.1383325578549908E-5</v>
      </c>
      <c r="K52">
        <f t="shared" si="7"/>
        <v>1.2683855636054935E-5</v>
      </c>
      <c r="L52">
        <f t="shared" si="8"/>
        <v>4.8156034860468176E-4</v>
      </c>
      <c r="M52">
        <f t="shared" si="9"/>
        <v>1.5178224220662697E-2</v>
      </c>
      <c r="N52">
        <f t="shared" si="10"/>
        <v>3.8676778146418865E-2</v>
      </c>
      <c r="O52">
        <f t="shared" si="11"/>
        <v>-1.2193908468365814E-4</v>
      </c>
    </row>
    <row r="53" spans="2:15" x14ac:dyDescent="0.25">
      <c r="B53" s="6">
        <v>81</v>
      </c>
      <c r="C53">
        <f t="shared" si="0"/>
        <v>2.5446900494077322</v>
      </c>
      <c r="D53">
        <f t="shared" si="1"/>
        <v>6.3617251235193306</v>
      </c>
      <c r="E53" s="35">
        <f t="shared" si="2"/>
        <v>289.62324505469752</v>
      </c>
      <c r="F53" s="6">
        <f t="shared" si="3"/>
        <v>289.62151866878497</v>
      </c>
      <c r="G53" s="6">
        <f t="shared" si="4"/>
        <v>1842.5034744196651</v>
      </c>
      <c r="H53" s="6">
        <f t="shared" si="5"/>
        <v>1842.4924916270322</v>
      </c>
      <c r="I53">
        <f t="shared" si="12"/>
        <v>1.8862808070150557E-2</v>
      </c>
      <c r="J53">
        <f t="shared" si="6"/>
        <v>-7.4037551101971427E-5</v>
      </c>
      <c r="K53">
        <f t="shared" si="7"/>
        <v>1.0057040773022442E-5</v>
      </c>
      <c r="L53">
        <f t="shared" si="8"/>
        <v>-4.0959055264661959E-4</v>
      </c>
      <c r="M53">
        <f t="shared" si="9"/>
        <v>-1.4836953117082517E-2</v>
      </c>
      <c r="N53">
        <f t="shared" si="10"/>
        <v>-3.7722755165297342E-2</v>
      </c>
      <c r="O53">
        <f t="shared" si="11"/>
        <v>1.1355744570692835E-4</v>
      </c>
    </row>
    <row r="54" spans="2:15" x14ac:dyDescent="0.25">
      <c r="B54" s="6">
        <v>83</v>
      </c>
      <c r="C54">
        <f t="shared" si="0"/>
        <v>2.6075219024795286</v>
      </c>
      <c r="D54">
        <f t="shared" si="1"/>
        <v>6.518804756198822</v>
      </c>
      <c r="E54" s="35">
        <f t="shared" si="2"/>
        <v>338.88463934020569</v>
      </c>
      <c r="F54" s="6">
        <f t="shared" si="3"/>
        <v>338.88316390865646</v>
      </c>
      <c r="G54" s="6">
        <f t="shared" si="4"/>
        <v>2209.1227987336551</v>
      </c>
      <c r="H54" s="6">
        <f t="shared" si="5"/>
        <v>2209.1131806834546</v>
      </c>
      <c r="I54">
        <f t="shared" si="12"/>
        <v>1.8408282574484278E-2</v>
      </c>
      <c r="J54">
        <f t="shared" si="6"/>
        <v>-6.0066351585696995E-5</v>
      </c>
      <c r="K54">
        <f t="shared" si="7"/>
        <v>7.9887863561755083E-6</v>
      </c>
      <c r="L54">
        <f t="shared" si="8"/>
        <v>3.4844793936521435E-4</v>
      </c>
      <c r="M54">
        <f t="shared" si="9"/>
        <v>1.4508539208940553E-2</v>
      </c>
      <c r="N54">
        <f t="shared" si="10"/>
        <v>3.6814475445260272E-2</v>
      </c>
      <c r="O54">
        <f t="shared" si="11"/>
        <v>-1.058945721969506E-4</v>
      </c>
    </row>
    <row r="55" spans="2:15" x14ac:dyDescent="0.25">
      <c r="B55" s="6">
        <v>85</v>
      </c>
      <c r="C55">
        <f t="shared" si="0"/>
        <v>2.6703537555513241</v>
      </c>
      <c r="D55">
        <f t="shared" si="1"/>
        <v>6.6758843888783108</v>
      </c>
      <c r="E55" s="35">
        <f t="shared" si="2"/>
        <v>396.52488403224515</v>
      </c>
      <c r="F55" s="6">
        <f t="shared" si="3"/>
        <v>396.52362307532883</v>
      </c>
      <c r="G55" s="6">
        <f t="shared" si="4"/>
        <v>2647.154283112648</v>
      </c>
      <c r="H55" s="6">
        <f t="shared" si="5"/>
        <v>2647.1458651100552</v>
      </c>
      <c r="I55">
        <f t="shared" si="12"/>
        <v>1.7975146513908177E-2</v>
      </c>
      <c r="J55">
        <f t="shared" si="6"/>
        <v>-4.8795029191759208E-5</v>
      </c>
      <c r="K55">
        <f t="shared" si="7"/>
        <v>6.3569084375999154E-6</v>
      </c>
      <c r="L55">
        <f t="shared" si="8"/>
        <v>-2.9648956251188612E-4</v>
      </c>
      <c r="M55">
        <f t="shared" si="9"/>
        <v>-1.4192419105983619E-2</v>
      </c>
      <c r="N55">
        <f t="shared" si="10"/>
        <v>-3.5948766680772438E-2</v>
      </c>
      <c r="O55">
        <f t="shared" si="11"/>
        <v>9.8879375077789479E-5</v>
      </c>
    </row>
    <row r="56" spans="2:15" x14ac:dyDescent="0.25">
      <c r="B56" s="6">
        <v>87</v>
      </c>
      <c r="C56">
        <f t="shared" si="0"/>
        <v>2.7331856086231197</v>
      </c>
      <c r="D56">
        <f t="shared" si="1"/>
        <v>6.8329640215577996</v>
      </c>
      <c r="E56" s="35">
        <f t="shared" si="2"/>
        <v>463.96912188326098</v>
      </c>
      <c r="F56" s="6">
        <f t="shared" si="3"/>
        <v>463.96804422408695</v>
      </c>
      <c r="G56" s="6">
        <f t="shared" si="4"/>
        <v>3170.284316942088</v>
      </c>
      <c r="H56" s="6">
        <f t="shared" si="5"/>
        <v>3170.2769533357241</v>
      </c>
      <c r="I56">
        <f t="shared" si="12"/>
        <v>1.7561924754967762E-2</v>
      </c>
      <c r="J56">
        <f t="shared" si="6"/>
        <v>-3.9687889946350738E-5</v>
      </c>
      <c r="K56">
        <f t="shared" si="7"/>
        <v>5.0667677551925471E-6</v>
      </c>
      <c r="L56">
        <f t="shared" si="8"/>
        <v>2.523245861015931E-4</v>
      </c>
      <c r="M56">
        <f t="shared" si="9"/>
        <v>1.3888055921686961E-2</v>
      </c>
      <c r="N56">
        <f t="shared" si="10"/>
        <v>3.5122734649999605E-2</v>
      </c>
      <c r="O56">
        <f t="shared" si="11"/>
        <v>-9.2448420626799525E-5</v>
      </c>
    </row>
    <row r="57" spans="2:15" x14ac:dyDescent="0.25">
      <c r="B57" s="6">
        <v>89</v>
      </c>
      <c r="C57">
        <f t="shared" si="0"/>
        <v>2.7960174616949161</v>
      </c>
      <c r="D57">
        <f t="shared" si="1"/>
        <v>6.9900436542372901</v>
      </c>
      <c r="E57" s="35">
        <f t="shared" si="2"/>
        <v>542.88489728486923</v>
      </c>
      <c r="F57" s="6">
        <f t="shared" si="3"/>
        <v>542.88397627854431</v>
      </c>
      <c r="G57" s="6">
        <f t="shared" si="4"/>
        <v>3794.789131247363</v>
      </c>
      <c r="H57" s="6">
        <f t="shared" si="5"/>
        <v>3794.7826933729461</v>
      </c>
      <c r="I57">
        <f t="shared" si="12"/>
        <v>1.7167274760474104E-2</v>
      </c>
      <c r="J57">
        <f t="shared" si="6"/>
        <v>-3.2318659267083685E-5</v>
      </c>
      <c r="K57">
        <f t="shared" si="7"/>
        <v>4.0448604161674995E-6</v>
      </c>
      <c r="L57">
        <f t="shared" si="8"/>
        <v>-2.1477504304964518E-4</v>
      </c>
      <c r="M57">
        <f t="shared" si="9"/>
        <v>-1.3594936510462566E-2</v>
      </c>
      <c r="N57">
        <f t="shared" si="10"/>
        <v>-3.4333735217716682E-2</v>
      </c>
      <c r="O57">
        <f t="shared" si="11"/>
        <v>8.6545082117864421E-5</v>
      </c>
    </row>
    <row r="58" spans="2:15" x14ac:dyDescent="0.25">
      <c r="B58" s="6">
        <v>91</v>
      </c>
      <c r="C58">
        <f t="shared" si="0"/>
        <v>2.8588493147667116</v>
      </c>
      <c r="D58">
        <f t="shared" si="1"/>
        <v>7.1471232869167789</v>
      </c>
      <c r="E58" s="35">
        <f t="shared" si="2"/>
        <v>635.22338594716507</v>
      </c>
      <c r="F58" s="6">
        <f t="shared" si="3"/>
        <v>635.22259882200433</v>
      </c>
      <c r="G58" s="6">
        <f t="shared" si="4"/>
        <v>4540.0198540971078</v>
      </c>
      <c r="H58" s="6">
        <f t="shared" si="5"/>
        <v>4540.0142284165422</v>
      </c>
      <c r="I58">
        <f t="shared" si="12"/>
        <v>1.6789972018485661E-2</v>
      </c>
      <c r="J58">
        <f t="shared" si="6"/>
        <v>-2.6347416208655174E-5</v>
      </c>
      <c r="K58">
        <f t="shared" si="7"/>
        <v>3.2339497808197723E-6</v>
      </c>
      <c r="L58">
        <f t="shared" si="8"/>
        <v>1.8284280887109042E-4</v>
      </c>
      <c r="M58">
        <f t="shared" si="9"/>
        <v>1.3312569528266129E-2</v>
      </c>
      <c r="N58">
        <f t="shared" si="10"/>
        <v>3.3579349264128304E-2</v>
      </c>
      <c r="O58">
        <f t="shared" si="11"/>
        <v>-8.1118779996247392E-5</v>
      </c>
    </row>
    <row r="59" spans="2:15" x14ac:dyDescent="0.25">
      <c r="B59" s="6">
        <v>93</v>
      </c>
      <c r="C59">
        <f t="shared" si="0"/>
        <v>2.9216811678385075</v>
      </c>
      <c r="D59">
        <f t="shared" si="1"/>
        <v>7.3042029195962686</v>
      </c>
      <c r="E59" s="35">
        <f t="shared" si="2"/>
        <v>743.26763730187656</v>
      </c>
      <c r="F59" s="6">
        <f t="shared" si="3"/>
        <v>743.26696459637844</v>
      </c>
      <c r="G59" s="6">
        <f t="shared" si="4"/>
        <v>5428.9776464217875</v>
      </c>
      <c r="H59" s="6">
        <f t="shared" si="5"/>
        <v>5428.9727328443241</v>
      </c>
      <c r="I59">
        <f t="shared" si="12"/>
        <v>1.6428897351421456E-2</v>
      </c>
      <c r="J59">
        <f t="shared" si="6"/>
        <v>-2.1502556958652983E-5</v>
      </c>
      <c r="K59">
        <f t="shared" si="7"/>
        <v>2.5893562632285803E-6</v>
      </c>
      <c r="L59">
        <f t="shared" si="8"/>
        <v>-1.5568178673612049E-4</v>
      </c>
      <c r="M59">
        <f t="shared" si="9"/>
        <v>-1.3040484054992705E-2</v>
      </c>
      <c r="N59">
        <f t="shared" si="10"/>
        <v>-3.2857360277206892E-2</v>
      </c>
      <c r="O59">
        <f t="shared" si="11"/>
        <v>7.6124304038429922E-5</v>
      </c>
    </row>
    <row r="60" spans="2:15" x14ac:dyDescent="0.25">
      <c r="B60" s="6">
        <v>95</v>
      </c>
      <c r="C60">
        <f t="shared" si="0"/>
        <v>2.9845130209103035</v>
      </c>
      <c r="D60">
        <f t="shared" si="1"/>
        <v>7.4612825522757582</v>
      </c>
      <c r="E60" s="35">
        <f t="shared" si="2"/>
        <v>869.68902241247054</v>
      </c>
      <c r="F60" s="6">
        <f t="shared" si="3"/>
        <v>869.68844749413495</v>
      </c>
      <c r="G60" s="6">
        <f t="shared" si="4"/>
        <v>6488.995528831927</v>
      </c>
      <c r="H60" s="6">
        <f t="shared" si="5"/>
        <v>6488.9912392037813</v>
      </c>
      <c r="I60">
        <f t="shared" si="12"/>
        <v>1.6083025828233635E-2</v>
      </c>
      <c r="J60">
        <f t="shared" si="6"/>
        <v>-1.7566651360300262E-5</v>
      </c>
      <c r="K60">
        <f t="shared" si="7"/>
        <v>2.0761203767358689E-6</v>
      </c>
      <c r="L60">
        <f t="shared" si="8"/>
        <v>1.3257446523281166E-4</v>
      </c>
      <c r="M60">
        <f t="shared" si="9"/>
        <v>1.2778228591778976E-2</v>
      </c>
      <c r="N60">
        <f t="shared" si="10"/>
        <v>3.2165734349748495E-2</v>
      </c>
      <c r="O60">
        <f t="shared" si="11"/>
        <v>-7.1521210442736881E-5</v>
      </c>
    </row>
    <row r="61" spans="2:15" x14ac:dyDescent="0.25">
      <c r="B61" s="6">
        <v>97</v>
      </c>
      <c r="C61">
        <f t="shared" si="0"/>
        <v>3.0473448739820994</v>
      </c>
      <c r="D61">
        <f t="shared" si="1"/>
        <v>7.6183621849552488</v>
      </c>
      <c r="E61" s="35">
        <f t="shared" si="2"/>
        <v>1017.6132830537611</v>
      </c>
      <c r="F61" s="6">
        <f t="shared" si="3"/>
        <v>1017.612791707855</v>
      </c>
      <c r="G61" s="6">
        <f t="shared" si="4"/>
        <v>7752.5465545249353</v>
      </c>
      <c r="H61" s="6">
        <f t="shared" si="5"/>
        <v>7752.5428112738646</v>
      </c>
      <c r="I61">
        <f t="shared" si="12"/>
        <v>1.5751417048270055E-2</v>
      </c>
      <c r="J61">
        <f t="shared" si="6"/>
        <v>-1.4365322517203477E-5</v>
      </c>
      <c r="K61">
        <f t="shared" si="7"/>
        <v>1.6668267215457636E-6</v>
      </c>
      <c r="L61">
        <f t="shared" si="8"/>
        <v>-1.1291214787279602E-4</v>
      </c>
      <c r="M61">
        <f t="shared" si="9"/>
        <v>-1.2525370301033624E-2</v>
      </c>
      <c r="N61">
        <f t="shared" si="10"/>
        <v>-3.1502602334277617E-2</v>
      </c>
      <c r="O61">
        <f t="shared" si="11"/>
        <v>6.7273286743262141E-5</v>
      </c>
    </row>
    <row r="62" spans="2:15" x14ac:dyDescent="0.25">
      <c r="B62" s="6">
        <v>99</v>
      </c>
      <c r="C62">
        <f t="shared" si="0"/>
        <v>3.1101767270538954</v>
      </c>
      <c r="D62">
        <f t="shared" si="1"/>
        <v>7.7754418176347384</v>
      </c>
      <c r="E62" s="35">
        <f t="shared" si="2"/>
        <v>1190.6978150104103</v>
      </c>
      <c r="F62" s="6">
        <f t="shared" si="3"/>
        <v>1190.697395088511</v>
      </c>
      <c r="G62" s="6">
        <f t="shared" si="4"/>
        <v>9258.2015829982556</v>
      </c>
      <c r="H62" s="6">
        <f t="shared" si="5"/>
        <v>9258.1983179199597</v>
      </c>
      <c r="I62">
        <f t="shared" si="12"/>
        <v>1.5433206602850457E-2</v>
      </c>
      <c r="J62">
        <f t="shared" si="6"/>
        <v>-1.1758481057483444E-5</v>
      </c>
      <c r="K62">
        <f t="shared" si="7"/>
        <v>1.3399299576639925E-6</v>
      </c>
      <c r="L62">
        <f t="shared" si="8"/>
        <v>9.6178268135452738E-5</v>
      </c>
      <c r="M62">
        <f t="shared" si="9"/>
        <v>1.2281494396928175E-2</v>
      </c>
      <c r="N62">
        <f t="shared" si="10"/>
        <v>3.0866243925603724E-2</v>
      </c>
      <c r="O62">
        <f t="shared" si="11"/>
        <v>-6.3348077670160672E-5</v>
      </c>
    </row>
    <row r="64" spans="2:15" x14ac:dyDescent="0.25">
      <c r="K64" s="37" t="s">
        <v>30</v>
      </c>
      <c r="L64" s="36">
        <f>SUM(L13:L63)</f>
        <v>-1.199955757926193</v>
      </c>
      <c r="M64" s="36">
        <f t="shared" ref="M64:O64" si="13">SUM(M13:M63)</f>
        <v>-1.1939191243478713</v>
      </c>
      <c r="N64" s="36">
        <f t="shared" si="13"/>
        <v>-1.1847227240407834</v>
      </c>
      <c r="O64" s="36">
        <f t="shared" si="13"/>
        <v>-3.0731157894966864E-5</v>
      </c>
    </row>
    <row r="65" spans="12:12" x14ac:dyDescent="0.25">
      <c r="L65" s="36">
        <f>M64</f>
        <v>-1.1939191243478713</v>
      </c>
    </row>
    <row r="66" spans="12:12" x14ac:dyDescent="0.25">
      <c r="L66" s="36">
        <f>N64</f>
        <v>-1.1847227240407834</v>
      </c>
    </row>
    <row r="67" spans="12:12" x14ac:dyDescent="0.25">
      <c r="L67" s="36">
        <f>O64</f>
        <v>-3.0731157894966864E-5</v>
      </c>
    </row>
  </sheetData>
  <mergeCells count="2">
    <mergeCell ref="D3:G3"/>
    <mergeCell ref="AA12:AB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67"/>
  <sheetViews>
    <sheetView tabSelected="1" workbookViewId="0">
      <selection activeCell="G10" sqref="G10"/>
    </sheetView>
  </sheetViews>
  <sheetFormatPr baseColWidth="10" defaultRowHeight="15" x14ac:dyDescent="0.25"/>
  <cols>
    <col min="1" max="3" width="10.7109375" customWidth="1"/>
    <col min="4" max="6" width="12.7109375" customWidth="1"/>
    <col min="7" max="7" width="18.42578125" customWidth="1"/>
    <col min="8" max="8" width="21.140625" customWidth="1"/>
    <col min="9" max="9" width="14.5703125" customWidth="1"/>
    <col min="10" max="10" width="15.28515625" customWidth="1"/>
    <col min="11" max="19" width="12.7109375" customWidth="1"/>
    <col min="20" max="20" width="10.7109375" customWidth="1"/>
    <col min="21" max="21" width="11.28515625" customWidth="1"/>
    <col min="22" max="24" width="10.7109375" customWidth="1"/>
    <col min="25" max="25" width="13.7109375" customWidth="1"/>
    <col min="257" max="259" width="10.7109375" customWidth="1"/>
    <col min="260" max="263" width="12.7109375" customWidth="1"/>
    <col min="264" max="264" width="14.85546875" customWidth="1"/>
    <col min="265" max="265" width="14.5703125" customWidth="1"/>
    <col min="266" max="266" width="15.28515625" customWidth="1"/>
    <col min="267" max="275" width="12.7109375" customWidth="1"/>
    <col min="276" max="276" width="10.7109375" customWidth="1"/>
    <col min="277" max="277" width="11.28515625" customWidth="1"/>
    <col min="278" max="280" width="10.7109375" customWidth="1"/>
    <col min="281" max="281" width="13.7109375" customWidth="1"/>
    <col min="513" max="515" width="10.7109375" customWidth="1"/>
    <col min="516" max="519" width="12.7109375" customWidth="1"/>
    <col min="520" max="520" width="14.85546875" customWidth="1"/>
    <col min="521" max="521" width="14.5703125" customWidth="1"/>
    <col min="522" max="522" width="15.28515625" customWidth="1"/>
    <col min="523" max="531" width="12.7109375" customWidth="1"/>
    <col min="532" max="532" width="10.7109375" customWidth="1"/>
    <col min="533" max="533" width="11.28515625" customWidth="1"/>
    <col min="534" max="536" width="10.7109375" customWidth="1"/>
    <col min="537" max="537" width="13.7109375" customWidth="1"/>
    <col min="769" max="771" width="10.7109375" customWidth="1"/>
    <col min="772" max="775" width="12.7109375" customWidth="1"/>
    <col min="776" max="776" width="14.85546875" customWidth="1"/>
    <col min="777" max="777" width="14.5703125" customWidth="1"/>
    <col min="778" max="778" width="15.28515625" customWidth="1"/>
    <col min="779" max="787" width="12.7109375" customWidth="1"/>
    <col min="788" max="788" width="10.7109375" customWidth="1"/>
    <col min="789" max="789" width="11.28515625" customWidth="1"/>
    <col min="790" max="792" width="10.7109375" customWidth="1"/>
    <col min="793" max="793" width="13.7109375" customWidth="1"/>
    <col min="1025" max="1027" width="10.7109375" customWidth="1"/>
    <col min="1028" max="1031" width="12.7109375" customWidth="1"/>
    <col min="1032" max="1032" width="14.85546875" customWidth="1"/>
    <col min="1033" max="1033" width="14.5703125" customWidth="1"/>
    <col min="1034" max="1034" width="15.28515625" customWidth="1"/>
    <col min="1035" max="1043" width="12.7109375" customWidth="1"/>
    <col min="1044" max="1044" width="10.7109375" customWidth="1"/>
    <col min="1045" max="1045" width="11.28515625" customWidth="1"/>
    <col min="1046" max="1048" width="10.7109375" customWidth="1"/>
    <col min="1049" max="1049" width="13.7109375" customWidth="1"/>
    <col min="1281" max="1283" width="10.7109375" customWidth="1"/>
    <col min="1284" max="1287" width="12.7109375" customWidth="1"/>
    <col min="1288" max="1288" width="14.85546875" customWidth="1"/>
    <col min="1289" max="1289" width="14.5703125" customWidth="1"/>
    <col min="1290" max="1290" width="15.28515625" customWidth="1"/>
    <col min="1291" max="1299" width="12.7109375" customWidth="1"/>
    <col min="1300" max="1300" width="10.7109375" customWidth="1"/>
    <col min="1301" max="1301" width="11.28515625" customWidth="1"/>
    <col min="1302" max="1304" width="10.7109375" customWidth="1"/>
    <col min="1305" max="1305" width="13.7109375" customWidth="1"/>
    <col min="1537" max="1539" width="10.7109375" customWidth="1"/>
    <col min="1540" max="1543" width="12.7109375" customWidth="1"/>
    <col min="1544" max="1544" width="14.85546875" customWidth="1"/>
    <col min="1545" max="1545" width="14.5703125" customWidth="1"/>
    <col min="1546" max="1546" width="15.28515625" customWidth="1"/>
    <col min="1547" max="1555" width="12.7109375" customWidth="1"/>
    <col min="1556" max="1556" width="10.7109375" customWidth="1"/>
    <col min="1557" max="1557" width="11.28515625" customWidth="1"/>
    <col min="1558" max="1560" width="10.7109375" customWidth="1"/>
    <col min="1561" max="1561" width="13.7109375" customWidth="1"/>
    <col min="1793" max="1795" width="10.7109375" customWidth="1"/>
    <col min="1796" max="1799" width="12.7109375" customWidth="1"/>
    <col min="1800" max="1800" width="14.85546875" customWidth="1"/>
    <col min="1801" max="1801" width="14.5703125" customWidth="1"/>
    <col min="1802" max="1802" width="15.28515625" customWidth="1"/>
    <col min="1803" max="1811" width="12.7109375" customWidth="1"/>
    <col min="1812" max="1812" width="10.7109375" customWidth="1"/>
    <col min="1813" max="1813" width="11.28515625" customWidth="1"/>
    <col min="1814" max="1816" width="10.7109375" customWidth="1"/>
    <col min="1817" max="1817" width="13.7109375" customWidth="1"/>
    <col min="2049" max="2051" width="10.7109375" customWidth="1"/>
    <col min="2052" max="2055" width="12.7109375" customWidth="1"/>
    <col min="2056" max="2056" width="14.85546875" customWidth="1"/>
    <col min="2057" max="2057" width="14.5703125" customWidth="1"/>
    <col min="2058" max="2058" width="15.28515625" customWidth="1"/>
    <col min="2059" max="2067" width="12.7109375" customWidth="1"/>
    <col min="2068" max="2068" width="10.7109375" customWidth="1"/>
    <col min="2069" max="2069" width="11.28515625" customWidth="1"/>
    <col min="2070" max="2072" width="10.7109375" customWidth="1"/>
    <col min="2073" max="2073" width="13.7109375" customWidth="1"/>
    <col min="2305" max="2307" width="10.7109375" customWidth="1"/>
    <col min="2308" max="2311" width="12.7109375" customWidth="1"/>
    <col min="2312" max="2312" width="14.85546875" customWidth="1"/>
    <col min="2313" max="2313" width="14.5703125" customWidth="1"/>
    <col min="2314" max="2314" width="15.28515625" customWidth="1"/>
    <col min="2315" max="2323" width="12.7109375" customWidth="1"/>
    <col min="2324" max="2324" width="10.7109375" customWidth="1"/>
    <col min="2325" max="2325" width="11.28515625" customWidth="1"/>
    <col min="2326" max="2328" width="10.7109375" customWidth="1"/>
    <col min="2329" max="2329" width="13.7109375" customWidth="1"/>
    <col min="2561" max="2563" width="10.7109375" customWidth="1"/>
    <col min="2564" max="2567" width="12.7109375" customWidth="1"/>
    <col min="2568" max="2568" width="14.85546875" customWidth="1"/>
    <col min="2569" max="2569" width="14.5703125" customWidth="1"/>
    <col min="2570" max="2570" width="15.28515625" customWidth="1"/>
    <col min="2571" max="2579" width="12.7109375" customWidth="1"/>
    <col min="2580" max="2580" width="10.7109375" customWidth="1"/>
    <col min="2581" max="2581" width="11.28515625" customWidth="1"/>
    <col min="2582" max="2584" width="10.7109375" customWidth="1"/>
    <col min="2585" max="2585" width="13.7109375" customWidth="1"/>
    <col min="2817" max="2819" width="10.7109375" customWidth="1"/>
    <col min="2820" max="2823" width="12.7109375" customWidth="1"/>
    <col min="2824" max="2824" width="14.85546875" customWidth="1"/>
    <col min="2825" max="2825" width="14.5703125" customWidth="1"/>
    <col min="2826" max="2826" width="15.28515625" customWidth="1"/>
    <col min="2827" max="2835" width="12.7109375" customWidth="1"/>
    <col min="2836" max="2836" width="10.7109375" customWidth="1"/>
    <col min="2837" max="2837" width="11.28515625" customWidth="1"/>
    <col min="2838" max="2840" width="10.7109375" customWidth="1"/>
    <col min="2841" max="2841" width="13.7109375" customWidth="1"/>
    <col min="3073" max="3075" width="10.7109375" customWidth="1"/>
    <col min="3076" max="3079" width="12.7109375" customWidth="1"/>
    <col min="3080" max="3080" width="14.85546875" customWidth="1"/>
    <col min="3081" max="3081" width="14.5703125" customWidth="1"/>
    <col min="3082" max="3082" width="15.28515625" customWidth="1"/>
    <col min="3083" max="3091" width="12.7109375" customWidth="1"/>
    <col min="3092" max="3092" width="10.7109375" customWidth="1"/>
    <col min="3093" max="3093" width="11.28515625" customWidth="1"/>
    <col min="3094" max="3096" width="10.7109375" customWidth="1"/>
    <col min="3097" max="3097" width="13.7109375" customWidth="1"/>
    <col min="3329" max="3331" width="10.7109375" customWidth="1"/>
    <col min="3332" max="3335" width="12.7109375" customWidth="1"/>
    <col min="3336" max="3336" width="14.85546875" customWidth="1"/>
    <col min="3337" max="3337" width="14.5703125" customWidth="1"/>
    <col min="3338" max="3338" width="15.28515625" customWidth="1"/>
    <col min="3339" max="3347" width="12.7109375" customWidth="1"/>
    <col min="3348" max="3348" width="10.7109375" customWidth="1"/>
    <col min="3349" max="3349" width="11.28515625" customWidth="1"/>
    <col min="3350" max="3352" width="10.7109375" customWidth="1"/>
    <col min="3353" max="3353" width="13.7109375" customWidth="1"/>
    <col min="3585" max="3587" width="10.7109375" customWidth="1"/>
    <col min="3588" max="3591" width="12.7109375" customWidth="1"/>
    <col min="3592" max="3592" width="14.85546875" customWidth="1"/>
    <col min="3593" max="3593" width="14.5703125" customWidth="1"/>
    <col min="3594" max="3594" width="15.28515625" customWidth="1"/>
    <col min="3595" max="3603" width="12.7109375" customWidth="1"/>
    <col min="3604" max="3604" width="10.7109375" customWidth="1"/>
    <col min="3605" max="3605" width="11.28515625" customWidth="1"/>
    <col min="3606" max="3608" width="10.7109375" customWidth="1"/>
    <col min="3609" max="3609" width="13.7109375" customWidth="1"/>
    <col min="3841" max="3843" width="10.7109375" customWidth="1"/>
    <col min="3844" max="3847" width="12.7109375" customWidth="1"/>
    <col min="3848" max="3848" width="14.85546875" customWidth="1"/>
    <col min="3849" max="3849" width="14.5703125" customWidth="1"/>
    <col min="3850" max="3850" width="15.28515625" customWidth="1"/>
    <col min="3851" max="3859" width="12.7109375" customWidth="1"/>
    <col min="3860" max="3860" width="10.7109375" customWidth="1"/>
    <col min="3861" max="3861" width="11.28515625" customWidth="1"/>
    <col min="3862" max="3864" width="10.7109375" customWidth="1"/>
    <col min="3865" max="3865" width="13.7109375" customWidth="1"/>
    <col min="4097" max="4099" width="10.7109375" customWidth="1"/>
    <col min="4100" max="4103" width="12.7109375" customWidth="1"/>
    <col min="4104" max="4104" width="14.85546875" customWidth="1"/>
    <col min="4105" max="4105" width="14.5703125" customWidth="1"/>
    <col min="4106" max="4106" width="15.28515625" customWidth="1"/>
    <col min="4107" max="4115" width="12.7109375" customWidth="1"/>
    <col min="4116" max="4116" width="10.7109375" customWidth="1"/>
    <col min="4117" max="4117" width="11.28515625" customWidth="1"/>
    <col min="4118" max="4120" width="10.7109375" customWidth="1"/>
    <col min="4121" max="4121" width="13.7109375" customWidth="1"/>
    <col min="4353" max="4355" width="10.7109375" customWidth="1"/>
    <col min="4356" max="4359" width="12.7109375" customWidth="1"/>
    <col min="4360" max="4360" width="14.85546875" customWidth="1"/>
    <col min="4361" max="4361" width="14.5703125" customWidth="1"/>
    <col min="4362" max="4362" width="15.28515625" customWidth="1"/>
    <col min="4363" max="4371" width="12.7109375" customWidth="1"/>
    <col min="4372" max="4372" width="10.7109375" customWidth="1"/>
    <col min="4373" max="4373" width="11.28515625" customWidth="1"/>
    <col min="4374" max="4376" width="10.7109375" customWidth="1"/>
    <col min="4377" max="4377" width="13.7109375" customWidth="1"/>
    <col min="4609" max="4611" width="10.7109375" customWidth="1"/>
    <col min="4612" max="4615" width="12.7109375" customWidth="1"/>
    <col min="4616" max="4616" width="14.85546875" customWidth="1"/>
    <col min="4617" max="4617" width="14.5703125" customWidth="1"/>
    <col min="4618" max="4618" width="15.28515625" customWidth="1"/>
    <col min="4619" max="4627" width="12.7109375" customWidth="1"/>
    <col min="4628" max="4628" width="10.7109375" customWidth="1"/>
    <col min="4629" max="4629" width="11.28515625" customWidth="1"/>
    <col min="4630" max="4632" width="10.7109375" customWidth="1"/>
    <col min="4633" max="4633" width="13.7109375" customWidth="1"/>
    <col min="4865" max="4867" width="10.7109375" customWidth="1"/>
    <col min="4868" max="4871" width="12.7109375" customWidth="1"/>
    <col min="4872" max="4872" width="14.85546875" customWidth="1"/>
    <col min="4873" max="4873" width="14.5703125" customWidth="1"/>
    <col min="4874" max="4874" width="15.28515625" customWidth="1"/>
    <col min="4875" max="4883" width="12.7109375" customWidth="1"/>
    <col min="4884" max="4884" width="10.7109375" customWidth="1"/>
    <col min="4885" max="4885" width="11.28515625" customWidth="1"/>
    <col min="4886" max="4888" width="10.7109375" customWidth="1"/>
    <col min="4889" max="4889" width="13.7109375" customWidth="1"/>
    <col min="5121" max="5123" width="10.7109375" customWidth="1"/>
    <col min="5124" max="5127" width="12.7109375" customWidth="1"/>
    <col min="5128" max="5128" width="14.85546875" customWidth="1"/>
    <col min="5129" max="5129" width="14.5703125" customWidth="1"/>
    <col min="5130" max="5130" width="15.28515625" customWidth="1"/>
    <col min="5131" max="5139" width="12.7109375" customWidth="1"/>
    <col min="5140" max="5140" width="10.7109375" customWidth="1"/>
    <col min="5141" max="5141" width="11.28515625" customWidth="1"/>
    <col min="5142" max="5144" width="10.7109375" customWidth="1"/>
    <col min="5145" max="5145" width="13.7109375" customWidth="1"/>
    <col min="5377" max="5379" width="10.7109375" customWidth="1"/>
    <col min="5380" max="5383" width="12.7109375" customWidth="1"/>
    <col min="5384" max="5384" width="14.85546875" customWidth="1"/>
    <col min="5385" max="5385" width="14.5703125" customWidth="1"/>
    <col min="5386" max="5386" width="15.28515625" customWidth="1"/>
    <col min="5387" max="5395" width="12.7109375" customWidth="1"/>
    <col min="5396" max="5396" width="10.7109375" customWidth="1"/>
    <col min="5397" max="5397" width="11.28515625" customWidth="1"/>
    <col min="5398" max="5400" width="10.7109375" customWidth="1"/>
    <col min="5401" max="5401" width="13.7109375" customWidth="1"/>
    <col min="5633" max="5635" width="10.7109375" customWidth="1"/>
    <col min="5636" max="5639" width="12.7109375" customWidth="1"/>
    <col min="5640" max="5640" width="14.85546875" customWidth="1"/>
    <col min="5641" max="5641" width="14.5703125" customWidth="1"/>
    <col min="5642" max="5642" width="15.28515625" customWidth="1"/>
    <col min="5643" max="5651" width="12.7109375" customWidth="1"/>
    <col min="5652" max="5652" width="10.7109375" customWidth="1"/>
    <col min="5653" max="5653" width="11.28515625" customWidth="1"/>
    <col min="5654" max="5656" width="10.7109375" customWidth="1"/>
    <col min="5657" max="5657" width="13.7109375" customWidth="1"/>
    <col min="5889" max="5891" width="10.7109375" customWidth="1"/>
    <col min="5892" max="5895" width="12.7109375" customWidth="1"/>
    <col min="5896" max="5896" width="14.85546875" customWidth="1"/>
    <col min="5897" max="5897" width="14.5703125" customWidth="1"/>
    <col min="5898" max="5898" width="15.28515625" customWidth="1"/>
    <col min="5899" max="5907" width="12.7109375" customWidth="1"/>
    <col min="5908" max="5908" width="10.7109375" customWidth="1"/>
    <col min="5909" max="5909" width="11.28515625" customWidth="1"/>
    <col min="5910" max="5912" width="10.7109375" customWidth="1"/>
    <col min="5913" max="5913" width="13.7109375" customWidth="1"/>
    <col min="6145" max="6147" width="10.7109375" customWidth="1"/>
    <col min="6148" max="6151" width="12.7109375" customWidth="1"/>
    <col min="6152" max="6152" width="14.85546875" customWidth="1"/>
    <col min="6153" max="6153" width="14.5703125" customWidth="1"/>
    <col min="6154" max="6154" width="15.28515625" customWidth="1"/>
    <col min="6155" max="6163" width="12.7109375" customWidth="1"/>
    <col min="6164" max="6164" width="10.7109375" customWidth="1"/>
    <col min="6165" max="6165" width="11.28515625" customWidth="1"/>
    <col min="6166" max="6168" width="10.7109375" customWidth="1"/>
    <col min="6169" max="6169" width="13.7109375" customWidth="1"/>
    <col min="6401" max="6403" width="10.7109375" customWidth="1"/>
    <col min="6404" max="6407" width="12.7109375" customWidth="1"/>
    <col min="6408" max="6408" width="14.85546875" customWidth="1"/>
    <col min="6409" max="6409" width="14.5703125" customWidth="1"/>
    <col min="6410" max="6410" width="15.28515625" customWidth="1"/>
    <col min="6411" max="6419" width="12.7109375" customWidth="1"/>
    <col min="6420" max="6420" width="10.7109375" customWidth="1"/>
    <col min="6421" max="6421" width="11.28515625" customWidth="1"/>
    <col min="6422" max="6424" width="10.7109375" customWidth="1"/>
    <col min="6425" max="6425" width="13.7109375" customWidth="1"/>
    <col min="6657" max="6659" width="10.7109375" customWidth="1"/>
    <col min="6660" max="6663" width="12.7109375" customWidth="1"/>
    <col min="6664" max="6664" width="14.85546875" customWidth="1"/>
    <col min="6665" max="6665" width="14.5703125" customWidth="1"/>
    <col min="6666" max="6666" width="15.28515625" customWidth="1"/>
    <col min="6667" max="6675" width="12.7109375" customWidth="1"/>
    <col min="6676" max="6676" width="10.7109375" customWidth="1"/>
    <col min="6677" max="6677" width="11.28515625" customWidth="1"/>
    <col min="6678" max="6680" width="10.7109375" customWidth="1"/>
    <col min="6681" max="6681" width="13.7109375" customWidth="1"/>
    <col min="6913" max="6915" width="10.7109375" customWidth="1"/>
    <col min="6916" max="6919" width="12.7109375" customWidth="1"/>
    <col min="6920" max="6920" width="14.85546875" customWidth="1"/>
    <col min="6921" max="6921" width="14.5703125" customWidth="1"/>
    <col min="6922" max="6922" width="15.28515625" customWidth="1"/>
    <col min="6923" max="6931" width="12.7109375" customWidth="1"/>
    <col min="6932" max="6932" width="10.7109375" customWidth="1"/>
    <col min="6933" max="6933" width="11.28515625" customWidth="1"/>
    <col min="6934" max="6936" width="10.7109375" customWidth="1"/>
    <col min="6937" max="6937" width="13.7109375" customWidth="1"/>
    <col min="7169" max="7171" width="10.7109375" customWidth="1"/>
    <col min="7172" max="7175" width="12.7109375" customWidth="1"/>
    <col min="7176" max="7176" width="14.85546875" customWidth="1"/>
    <col min="7177" max="7177" width="14.5703125" customWidth="1"/>
    <col min="7178" max="7178" width="15.28515625" customWidth="1"/>
    <col min="7179" max="7187" width="12.7109375" customWidth="1"/>
    <col min="7188" max="7188" width="10.7109375" customWidth="1"/>
    <col min="7189" max="7189" width="11.28515625" customWidth="1"/>
    <col min="7190" max="7192" width="10.7109375" customWidth="1"/>
    <col min="7193" max="7193" width="13.7109375" customWidth="1"/>
    <col min="7425" max="7427" width="10.7109375" customWidth="1"/>
    <col min="7428" max="7431" width="12.7109375" customWidth="1"/>
    <col min="7432" max="7432" width="14.85546875" customWidth="1"/>
    <col min="7433" max="7433" width="14.5703125" customWidth="1"/>
    <col min="7434" max="7434" width="15.28515625" customWidth="1"/>
    <col min="7435" max="7443" width="12.7109375" customWidth="1"/>
    <col min="7444" max="7444" width="10.7109375" customWidth="1"/>
    <col min="7445" max="7445" width="11.28515625" customWidth="1"/>
    <col min="7446" max="7448" width="10.7109375" customWidth="1"/>
    <col min="7449" max="7449" width="13.7109375" customWidth="1"/>
    <col min="7681" max="7683" width="10.7109375" customWidth="1"/>
    <col min="7684" max="7687" width="12.7109375" customWidth="1"/>
    <col min="7688" max="7688" width="14.85546875" customWidth="1"/>
    <col min="7689" max="7689" width="14.5703125" customWidth="1"/>
    <col min="7690" max="7690" width="15.28515625" customWidth="1"/>
    <col min="7691" max="7699" width="12.7109375" customWidth="1"/>
    <col min="7700" max="7700" width="10.7109375" customWidth="1"/>
    <col min="7701" max="7701" width="11.28515625" customWidth="1"/>
    <col min="7702" max="7704" width="10.7109375" customWidth="1"/>
    <col min="7705" max="7705" width="13.7109375" customWidth="1"/>
    <col min="7937" max="7939" width="10.7109375" customWidth="1"/>
    <col min="7940" max="7943" width="12.7109375" customWidth="1"/>
    <col min="7944" max="7944" width="14.85546875" customWidth="1"/>
    <col min="7945" max="7945" width="14.5703125" customWidth="1"/>
    <col min="7946" max="7946" width="15.28515625" customWidth="1"/>
    <col min="7947" max="7955" width="12.7109375" customWidth="1"/>
    <col min="7956" max="7956" width="10.7109375" customWidth="1"/>
    <col min="7957" max="7957" width="11.28515625" customWidth="1"/>
    <col min="7958" max="7960" width="10.7109375" customWidth="1"/>
    <col min="7961" max="7961" width="13.7109375" customWidth="1"/>
    <col min="8193" max="8195" width="10.7109375" customWidth="1"/>
    <col min="8196" max="8199" width="12.7109375" customWidth="1"/>
    <col min="8200" max="8200" width="14.85546875" customWidth="1"/>
    <col min="8201" max="8201" width="14.5703125" customWidth="1"/>
    <col min="8202" max="8202" width="15.28515625" customWidth="1"/>
    <col min="8203" max="8211" width="12.7109375" customWidth="1"/>
    <col min="8212" max="8212" width="10.7109375" customWidth="1"/>
    <col min="8213" max="8213" width="11.28515625" customWidth="1"/>
    <col min="8214" max="8216" width="10.7109375" customWidth="1"/>
    <col min="8217" max="8217" width="13.7109375" customWidth="1"/>
    <col min="8449" max="8451" width="10.7109375" customWidth="1"/>
    <col min="8452" max="8455" width="12.7109375" customWidth="1"/>
    <col min="8456" max="8456" width="14.85546875" customWidth="1"/>
    <col min="8457" max="8457" width="14.5703125" customWidth="1"/>
    <col min="8458" max="8458" width="15.28515625" customWidth="1"/>
    <col min="8459" max="8467" width="12.7109375" customWidth="1"/>
    <col min="8468" max="8468" width="10.7109375" customWidth="1"/>
    <col min="8469" max="8469" width="11.28515625" customWidth="1"/>
    <col min="8470" max="8472" width="10.7109375" customWidth="1"/>
    <col min="8473" max="8473" width="13.7109375" customWidth="1"/>
    <col min="8705" max="8707" width="10.7109375" customWidth="1"/>
    <col min="8708" max="8711" width="12.7109375" customWidth="1"/>
    <col min="8712" max="8712" width="14.85546875" customWidth="1"/>
    <col min="8713" max="8713" width="14.5703125" customWidth="1"/>
    <col min="8714" max="8714" width="15.28515625" customWidth="1"/>
    <col min="8715" max="8723" width="12.7109375" customWidth="1"/>
    <col min="8724" max="8724" width="10.7109375" customWidth="1"/>
    <col min="8725" max="8725" width="11.28515625" customWidth="1"/>
    <col min="8726" max="8728" width="10.7109375" customWidth="1"/>
    <col min="8729" max="8729" width="13.7109375" customWidth="1"/>
    <col min="8961" max="8963" width="10.7109375" customWidth="1"/>
    <col min="8964" max="8967" width="12.7109375" customWidth="1"/>
    <col min="8968" max="8968" width="14.85546875" customWidth="1"/>
    <col min="8969" max="8969" width="14.5703125" customWidth="1"/>
    <col min="8970" max="8970" width="15.28515625" customWidth="1"/>
    <col min="8971" max="8979" width="12.7109375" customWidth="1"/>
    <col min="8980" max="8980" width="10.7109375" customWidth="1"/>
    <col min="8981" max="8981" width="11.28515625" customWidth="1"/>
    <col min="8982" max="8984" width="10.7109375" customWidth="1"/>
    <col min="8985" max="8985" width="13.7109375" customWidth="1"/>
    <col min="9217" max="9219" width="10.7109375" customWidth="1"/>
    <col min="9220" max="9223" width="12.7109375" customWidth="1"/>
    <col min="9224" max="9224" width="14.85546875" customWidth="1"/>
    <col min="9225" max="9225" width="14.5703125" customWidth="1"/>
    <col min="9226" max="9226" width="15.28515625" customWidth="1"/>
    <col min="9227" max="9235" width="12.7109375" customWidth="1"/>
    <col min="9236" max="9236" width="10.7109375" customWidth="1"/>
    <col min="9237" max="9237" width="11.28515625" customWidth="1"/>
    <col min="9238" max="9240" width="10.7109375" customWidth="1"/>
    <col min="9241" max="9241" width="13.7109375" customWidth="1"/>
    <col min="9473" max="9475" width="10.7109375" customWidth="1"/>
    <col min="9476" max="9479" width="12.7109375" customWidth="1"/>
    <col min="9480" max="9480" width="14.85546875" customWidth="1"/>
    <col min="9481" max="9481" width="14.5703125" customWidth="1"/>
    <col min="9482" max="9482" width="15.28515625" customWidth="1"/>
    <col min="9483" max="9491" width="12.7109375" customWidth="1"/>
    <col min="9492" max="9492" width="10.7109375" customWidth="1"/>
    <col min="9493" max="9493" width="11.28515625" customWidth="1"/>
    <col min="9494" max="9496" width="10.7109375" customWidth="1"/>
    <col min="9497" max="9497" width="13.7109375" customWidth="1"/>
    <col min="9729" max="9731" width="10.7109375" customWidth="1"/>
    <col min="9732" max="9735" width="12.7109375" customWidth="1"/>
    <col min="9736" max="9736" width="14.85546875" customWidth="1"/>
    <col min="9737" max="9737" width="14.5703125" customWidth="1"/>
    <col min="9738" max="9738" width="15.28515625" customWidth="1"/>
    <col min="9739" max="9747" width="12.7109375" customWidth="1"/>
    <col min="9748" max="9748" width="10.7109375" customWidth="1"/>
    <col min="9749" max="9749" width="11.28515625" customWidth="1"/>
    <col min="9750" max="9752" width="10.7109375" customWidth="1"/>
    <col min="9753" max="9753" width="13.7109375" customWidth="1"/>
    <col min="9985" max="9987" width="10.7109375" customWidth="1"/>
    <col min="9988" max="9991" width="12.7109375" customWidth="1"/>
    <col min="9992" max="9992" width="14.85546875" customWidth="1"/>
    <col min="9993" max="9993" width="14.5703125" customWidth="1"/>
    <col min="9994" max="9994" width="15.28515625" customWidth="1"/>
    <col min="9995" max="10003" width="12.7109375" customWidth="1"/>
    <col min="10004" max="10004" width="10.7109375" customWidth="1"/>
    <col min="10005" max="10005" width="11.28515625" customWidth="1"/>
    <col min="10006" max="10008" width="10.7109375" customWidth="1"/>
    <col min="10009" max="10009" width="13.7109375" customWidth="1"/>
    <col min="10241" max="10243" width="10.7109375" customWidth="1"/>
    <col min="10244" max="10247" width="12.7109375" customWidth="1"/>
    <col min="10248" max="10248" width="14.85546875" customWidth="1"/>
    <col min="10249" max="10249" width="14.5703125" customWidth="1"/>
    <col min="10250" max="10250" width="15.28515625" customWidth="1"/>
    <col min="10251" max="10259" width="12.7109375" customWidth="1"/>
    <col min="10260" max="10260" width="10.7109375" customWidth="1"/>
    <col min="10261" max="10261" width="11.28515625" customWidth="1"/>
    <col min="10262" max="10264" width="10.7109375" customWidth="1"/>
    <col min="10265" max="10265" width="13.7109375" customWidth="1"/>
    <col min="10497" max="10499" width="10.7109375" customWidth="1"/>
    <col min="10500" max="10503" width="12.7109375" customWidth="1"/>
    <col min="10504" max="10504" width="14.85546875" customWidth="1"/>
    <col min="10505" max="10505" width="14.5703125" customWidth="1"/>
    <col min="10506" max="10506" width="15.28515625" customWidth="1"/>
    <col min="10507" max="10515" width="12.7109375" customWidth="1"/>
    <col min="10516" max="10516" width="10.7109375" customWidth="1"/>
    <col min="10517" max="10517" width="11.28515625" customWidth="1"/>
    <col min="10518" max="10520" width="10.7109375" customWidth="1"/>
    <col min="10521" max="10521" width="13.7109375" customWidth="1"/>
    <col min="10753" max="10755" width="10.7109375" customWidth="1"/>
    <col min="10756" max="10759" width="12.7109375" customWidth="1"/>
    <col min="10760" max="10760" width="14.85546875" customWidth="1"/>
    <col min="10761" max="10761" width="14.5703125" customWidth="1"/>
    <col min="10762" max="10762" width="15.28515625" customWidth="1"/>
    <col min="10763" max="10771" width="12.7109375" customWidth="1"/>
    <col min="10772" max="10772" width="10.7109375" customWidth="1"/>
    <col min="10773" max="10773" width="11.28515625" customWidth="1"/>
    <col min="10774" max="10776" width="10.7109375" customWidth="1"/>
    <col min="10777" max="10777" width="13.7109375" customWidth="1"/>
    <col min="11009" max="11011" width="10.7109375" customWidth="1"/>
    <col min="11012" max="11015" width="12.7109375" customWidth="1"/>
    <col min="11016" max="11016" width="14.85546875" customWidth="1"/>
    <col min="11017" max="11017" width="14.5703125" customWidth="1"/>
    <col min="11018" max="11018" width="15.28515625" customWidth="1"/>
    <col min="11019" max="11027" width="12.7109375" customWidth="1"/>
    <col min="11028" max="11028" width="10.7109375" customWidth="1"/>
    <col min="11029" max="11029" width="11.28515625" customWidth="1"/>
    <col min="11030" max="11032" width="10.7109375" customWidth="1"/>
    <col min="11033" max="11033" width="13.7109375" customWidth="1"/>
    <col min="11265" max="11267" width="10.7109375" customWidth="1"/>
    <col min="11268" max="11271" width="12.7109375" customWidth="1"/>
    <col min="11272" max="11272" width="14.85546875" customWidth="1"/>
    <col min="11273" max="11273" width="14.5703125" customWidth="1"/>
    <col min="11274" max="11274" width="15.28515625" customWidth="1"/>
    <col min="11275" max="11283" width="12.7109375" customWidth="1"/>
    <col min="11284" max="11284" width="10.7109375" customWidth="1"/>
    <col min="11285" max="11285" width="11.28515625" customWidth="1"/>
    <col min="11286" max="11288" width="10.7109375" customWidth="1"/>
    <col min="11289" max="11289" width="13.7109375" customWidth="1"/>
    <col min="11521" max="11523" width="10.7109375" customWidth="1"/>
    <col min="11524" max="11527" width="12.7109375" customWidth="1"/>
    <col min="11528" max="11528" width="14.85546875" customWidth="1"/>
    <col min="11529" max="11529" width="14.5703125" customWidth="1"/>
    <col min="11530" max="11530" width="15.28515625" customWidth="1"/>
    <col min="11531" max="11539" width="12.7109375" customWidth="1"/>
    <col min="11540" max="11540" width="10.7109375" customWidth="1"/>
    <col min="11541" max="11541" width="11.28515625" customWidth="1"/>
    <col min="11542" max="11544" width="10.7109375" customWidth="1"/>
    <col min="11545" max="11545" width="13.7109375" customWidth="1"/>
    <col min="11777" max="11779" width="10.7109375" customWidth="1"/>
    <col min="11780" max="11783" width="12.7109375" customWidth="1"/>
    <col min="11784" max="11784" width="14.85546875" customWidth="1"/>
    <col min="11785" max="11785" width="14.5703125" customWidth="1"/>
    <col min="11786" max="11786" width="15.28515625" customWidth="1"/>
    <col min="11787" max="11795" width="12.7109375" customWidth="1"/>
    <col min="11796" max="11796" width="10.7109375" customWidth="1"/>
    <col min="11797" max="11797" width="11.28515625" customWidth="1"/>
    <col min="11798" max="11800" width="10.7109375" customWidth="1"/>
    <col min="11801" max="11801" width="13.7109375" customWidth="1"/>
    <col min="12033" max="12035" width="10.7109375" customWidth="1"/>
    <col min="12036" max="12039" width="12.7109375" customWidth="1"/>
    <col min="12040" max="12040" width="14.85546875" customWidth="1"/>
    <col min="12041" max="12041" width="14.5703125" customWidth="1"/>
    <col min="12042" max="12042" width="15.28515625" customWidth="1"/>
    <col min="12043" max="12051" width="12.7109375" customWidth="1"/>
    <col min="12052" max="12052" width="10.7109375" customWidth="1"/>
    <col min="12053" max="12053" width="11.28515625" customWidth="1"/>
    <col min="12054" max="12056" width="10.7109375" customWidth="1"/>
    <col min="12057" max="12057" width="13.7109375" customWidth="1"/>
    <col min="12289" max="12291" width="10.7109375" customWidth="1"/>
    <col min="12292" max="12295" width="12.7109375" customWidth="1"/>
    <col min="12296" max="12296" width="14.85546875" customWidth="1"/>
    <col min="12297" max="12297" width="14.5703125" customWidth="1"/>
    <col min="12298" max="12298" width="15.28515625" customWidth="1"/>
    <col min="12299" max="12307" width="12.7109375" customWidth="1"/>
    <col min="12308" max="12308" width="10.7109375" customWidth="1"/>
    <col min="12309" max="12309" width="11.28515625" customWidth="1"/>
    <col min="12310" max="12312" width="10.7109375" customWidth="1"/>
    <col min="12313" max="12313" width="13.7109375" customWidth="1"/>
    <col min="12545" max="12547" width="10.7109375" customWidth="1"/>
    <col min="12548" max="12551" width="12.7109375" customWidth="1"/>
    <col min="12552" max="12552" width="14.85546875" customWidth="1"/>
    <col min="12553" max="12553" width="14.5703125" customWidth="1"/>
    <col min="12554" max="12554" width="15.28515625" customWidth="1"/>
    <col min="12555" max="12563" width="12.7109375" customWidth="1"/>
    <col min="12564" max="12564" width="10.7109375" customWidth="1"/>
    <col min="12565" max="12565" width="11.28515625" customWidth="1"/>
    <col min="12566" max="12568" width="10.7109375" customWidth="1"/>
    <col min="12569" max="12569" width="13.7109375" customWidth="1"/>
    <col min="12801" max="12803" width="10.7109375" customWidth="1"/>
    <col min="12804" max="12807" width="12.7109375" customWidth="1"/>
    <col min="12808" max="12808" width="14.85546875" customWidth="1"/>
    <col min="12809" max="12809" width="14.5703125" customWidth="1"/>
    <col min="12810" max="12810" width="15.28515625" customWidth="1"/>
    <col min="12811" max="12819" width="12.7109375" customWidth="1"/>
    <col min="12820" max="12820" width="10.7109375" customWidth="1"/>
    <col min="12821" max="12821" width="11.28515625" customWidth="1"/>
    <col min="12822" max="12824" width="10.7109375" customWidth="1"/>
    <col min="12825" max="12825" width="13.7109375" customWidth="1"/>
    <col min="13057" max="13059" width="10.7109375" customWidth="1"/>
    <col min="13060" max="13063" width="12.7109375" customWidth="1"/>
    <col min="13064" max="13064" width="14.85546875" customWidth="1"/>
    <col min="13065" max="13065" width="14.5703125" customWidth="1"/>
    <col min="13066" max="13066" width="15.28515625" customWidth="1"/>
    <col min="13067" max="13075" width="12.7109375" customWidth="1"/>
    <col min="13076" max="13076" width="10.7109375" customWidth="1"/>
    <col min="13077" max="13077" width="11.28515625" customWidth="1"/>
    <col min="13078" max="13080" width="10.7109375" customWidth="1"/>
    <col min="13081" max="13081" width="13.7109375" customWidth="1"/>
    <col min="13313" max="13315" width="10.7109375" customWidth="1"/>
    <col min="13316" max="13319" width="12.7109375" customWidth="1"/>
    <col min="13320" max="13320" width="14.85546875" customWidth="1"/>
    <col min="13321" max="13321" width="14.5703125" customWidth="1"/>
    <col min="13322" max="13322" width="15.28515625" customWidth="1"/>
    <col min="13323" max="13331" width="12.7109375" customWidth="1"/>
    <col min="13332" max="13332" width="10.7109375" customWidth="1"/>
    <col min="13333" max="13333" width="11.28515625" customWidth="1"/>
    <col min="13334" max="13336" width="10.7109375" customWidth="1"/>
    <col min="13337" max="13337" width="13.7109375" customWidth="1"/>
    <col min="13569" max="13571" width="10.7109375" customWidth="1"/>
    <col min="13572" max="13575" width="12.7109375" customWidth="1"/>
    <col min="13576" max="13576" width="14.85546875" customWidth="1"/>
    <col min="13577" max="13577" width="14.5703125" customWidth="1"/>
    <col min="13578" max="13578" width="15.28515625" customWidth="1"/>
    <col min="13579" max="13587" width="12.7109375" customWidth="1"/>
    <col min="13588" max="13588" width="10.7109375" customWidth="1"/>
    <col min="13589" max="13589" width="11.28515625" customWidth="1"/>
    <col min="13590" max="13592" width="10.7109375" customWidth="1"/>
    <col min="13593" max="13593" width="13.7109375" customWidth="1"/>
    <col min="13825" max="13827" width="10.7109375" customWidth="1"/>
    <col min="13828" max="13831" width="12.7109375" customWidth="1"/>
    <col min="13832" max="13832" width="14.85546875" customWidth="1"/>
    <col min="13833" max="13833" width="14.5703125" customWidth="1"/>
    <col min="13834" max="13834" width="15.28515625" customWidth="1"/>
    <col min="13835" max="13843" width="12.7109375" customWidth="1"/>
    <col min="13844" max="13844" width="10.7109375" customWidth="1"/>
    <col min="13845" max="13845" width="11.28515625" customWidth="1"/>
    <col min="13846" max="13848" width="10.7109375" customWidth="1"/>
    <col min="13849" max="13849" width="13.7109375" customWidth="1"/>
    <col min="14081" max="14083" width="10.7109375" customWidth="1"/>
    <col min="14084" max="14087" width="12.7109375" customWidth="1"/>
    <col min="14088" max="14088" width="14.85546875" customWidth="1"/>
    <col min="14089" max="14089" width="14.5703125" customWidth="1"/>
    <col min="14090" max="14090" width="15.28515625" customWidth="1"/>
    <col min="14091" max="14099" width="12.7109375" customWidth="1"/>
    <col min="14100" max="14100" width="10.7109375" customWidth="1"/>
    <col min="14101" max="14101" width="11.28515625" customWidth="1"/>
    <col min="14102" max="14104" width="10.7109375" customWidth="1"/>
    <col min="14105" max="14105" width="13.7109375" customWidth="1"/>
    <col min="14337" max="14339" width="10.7109375" customWidth="1"/>
    <col min="14340" max="14343" width="12.7109375" customWidth="1"/>
    <col min="14344" max="14344" width="14.85546875" customWidth="1"/>
    <col min="14345" max="14345" width="14.5703125" customWidth="1"/>
    <col min="14346" max="14346" width="15.28515625" customWidth="1"/>
    <col min="14347" max="14355" width="12.7109375" customWidth="1"/>
    <col min="14356" max="14356" width="10.7109375" customWidth="1"/>
    <col min="14357" max="14357" width="11.28515625" customWidth="1"/>
    <col min="14358" max="14360" width="10.7109375" customWidth="1"/>
    <col min="14361" max="14361" width="13.7109375" customWidth="1"/>
    <col min="14593" max="14595" width="10.7109375" customWidth="1"/>
    <col min="14596" max="14599" width="12.7109375" customWidth="1"/>
    <col min="14600" max="14600" width="14.85546875" customWidth="1"/>
    <col min="14601" max="14601" width="14.5703125" customWidth="1"/>
    <col min="14602" max="14602" width="15.28515625" customWidth="1"/>
    <col min="14603" max="14611" width="12.7109375" customWidth="1"/>
    <col min="14612" max="14612" width="10.7109375" customWidth="1"/>
    <col min="14613" max="14613" width="11.28515625" customWidth="1"/>
    <col min="14614" max="14616" width="10.7109375" customWidth="1"/>
    <col min="14617" max="14617" width="13.7109375" customWidth="1"/>
    <col min="14849" max="14851" width="10.7109375" customWidth="1"/>
    <col min="14852" max="14855" width="12.7109375" customWidth="1"/>
    <col min="14856" max="14856" width="14.85546875" customWidth="1"/>
    <col min="14857" max="14857" width="14.5703125" customWidth="1"/>
    <col min="14858" max="14858" width="15.28515625" customWidth="1"/>
    <col min="14859" max="14867" width="12.7109375" customWidth="1"/>
    <col min="14868" max="14868" width="10.7109375" customWidth="1"/>
    <col min="14869" max="14869" width="11.28515625" customWidth="1"/>
    <col min="14870" max="14872" width="10.7109375" customWidth="1"/>
    <col min="14873" max="14873" width="13.7109375" customWidth="1"/>
    <col min="15105" max="15107" width="10.7109375" customWidth="1"/>
    <col min="15108" max="15111" width="12.7109375" customWidth="1"/>
    <col min="15112" max="15112" width="14.85546875" customWidth="1"/>
    <col min="15113" max="15113" width="14.5703125" customWidth="1"/>
    <col min="15114" max="15114" width="15.28515625" customWidth="1"/>
    <col min="15115" max="15123" width="12.7109375" customWidth="1"/>
    <col min="15124" max="15124" width="10.7109375" customWidth="1"/>
    <col min="15125" max="15125" width="11.28515625" customWidth="1"/>
    <col min="15126" max="15128" width="10.7109375" customWidth="1"/>
    <col min="15129" max="15129" width="13.7109375" customWidth="1"/>
    <col min="15361" max="15363" width="10.7109375" customWidth="1"/>
    <col min="15364" max="15367" width="12.7109375" customWidth="1"/>
    <col min="15368" max="15368" width="14.85546875" customWidth="1"/>
    <col min="15369" max="15369" width="14.5703125" customWidth="1"/>
    <col min="15370" max="15370" width="15.28515625" customWidth="1"/>
    <col min="15371" max="15379" width="12.7109375" customWidth="1"/>
    <col min="15380" max="15380" width="10.7109375" customWidth="1"/>
    <col min="15381" max="15381" width="11.28515625" customWidth="1"/>
    <col min="15382" max="15384" width="10.7109375" customWidth="1"/>
    <col min="15385" max="15385" width="13.7109375" customWidth="1"/>
    <col min="15617" max="15619" width="10.7109375" customWidth="1"/>
    <col min="15620" max="15623" width="12.7109375" customWidth="1"/>
    <col min="15624" max="15624" width="14.85546875" customWidth="1"/>
    <col min="15625" max="15625" width="14.5703125" customWidth="1"/>
    <col min="15626" max="15626" width="15.28515625" customWidth="1"/>
    <col min="15627" max="15635" width="12.7109375" customWidth="1"/>
    <col min="15636" max="15636" width="10.7109375" customWidth="1"/>
    <col min="15637" max="15637" width="11.28515625" customWidth="1"/>
    <col min="15638" max="15640" width="10.7109375" customWidth="1"/>
    <col min="15641" max="15641" width="13.7109375" customWidth="1"/>
    <col min="15873" max="15875" width="10.7109375" customWidth="1"/>
    <col min="15876" max="15879" width="12.7109375" customWidth="1"/>
    <col min="15880" max="15880" width="14.85546875" customWidth="1"/>
    <col min="15881" max="15881" width="14.5703125" customWidth="1"/>
    <col min="15882" max="15882" width="15.28515625" customWidth="1"/>
    <col min="15883" max="15891" width="12.7109375" customWidth="1"/>
    <col min="15892" max="15892" width="10.7109375" customWidth="1"/>
    <col min="15893" max="15893" width="11.28515625" customWidth="1"/>
    <col min="15894" max="15896" width="10.7109375" customWidth="1"/>
    <col min="15897" max="15897" width="13.7109375" customWidth="1"/>
    <col min="16129" max="16131" width="10.7109375" customWidth="1"/>
    <col min="16132" max="16135" width="12.7109375" customWidth="1"/>
    <col min="16136" max="16136" width="14.85546875" customWidth="1"/>
    <col min="16137" max="16137" width="14.5703125" customWidth="1"/>
    <col min="16138" max="16138" width="15.28515625" customWidth="1"/>
    <col min="16139" max="16147" width="12.7109375" customWidth="1"/>
    <col min="16148" max="16148" width="10.7109375" customWidth="1"/>
    <col min="16149" max="16149" width="11.28515625" customWidth="1"/>
    <col min="16150" max="16152" width="10.7109375" customWidth="1"/>
    <col min="16153" max="16153" width="13.7109375" customWidth="1"/>
  </cols>
  <sheetData>
    <row r="1" spans="1:66" ht="18" x14ac:dyDescent="0.25">
      <c r="B1" s="1" t="s">
        <v>31</v>
      </c>
      <c r="D1" s="29"/>
      <c r="T1" s="2"/>
      <c r="U1" s="3"/>
    </row>
    <row r="2" spans="1:66" ht="16.5" x14ac:dyDescent="0.25">
      <c r="D2" s="30" t="s">
        <v>10</v>
      </c>
      <c r="E2" s="32"/>
      <c r="F2" s="32"/>
      <c r="G2" s="32"/>
    </row>
    <row r="3" spans="1:66" ht="18" x14ac:dyDescent="0.25">
      <c r="D3" s="41"/>
      <c r="E3" s="41"/>
      <c r="F3" s="41"/>
      <c r="G3" s="41"/>
      <c r="H3" s="4"/>
    </row>
    <row r="4" spans="1:66" ht="15.75" x14ac:dyDescent="0.25">
      <c r="B4" s="28" t="s">
        <v>16</v>
      </c>
      <c r="J4" s="25" t="s">
        <v>3</v>
      </c>
      <c r="K4" s="26">
        <v>0.5</v>
      </c>
      <c r="L4" s="26">
        <v>0.75</v>
      </c>
      <c r="M4" s="26">
        <v>1</v>
      </c>
      <c r="N4" s="26">
        <v>2</v>
      </c>
      <c r="O4" s="26">
        <v>5</v>
      </c>
      <c r="P4" s="26">
        <v>10</v>
      </c>
      <c r="Q4" s="26">
        <v>20</v>
      </c>
      <c r="R4" s="26"/>
      <c r="S4" s="25"/>
      <c r="T4" s="25"/>
      <c r="U4" s="25"/>
    </row>
    <row r="5" spans="1:66" x14ac:dyDescent="0.25">
      <c r="A5" t="s">
        <v>4</v>
      </c>
      <c r="E5" s="6" t="s">
        <v>0</v>
      </c>
      <c r="F5" s="7">
        <f>F6*20</f>
        <v>100</v>
      </c>
      <c r="G5" t="s">
        <v>1</v>
      </c>
      <c r="H5" s="8"/>
      <c r="I5" s="9"/>
      <c r="J5" s="25" t="s">
        <v>9</v>
      </c>
      <c r="K5" s="27">
        <v>5.6961540837158313E-2</v>
      </c>
      <c r="L5" s="27">
        <v>8.6757378211871294E-2</v>
      </c>
      <c r="M5" s="27">
        <v>8.6641191230789949E-2</v>
      </c>
      <c r="N5" s="27">
        <v>3.3367618125318674E-2</v>
      </c>
      <c r="O5" s="27">
        <v>8.3199963532376608E-4</v>
      </c>
      <c r="P5" s="27">
        <v>1.7048425671311574E-6</v>
      </c>
      <c r="Q5" s="27">
        <v>-8.1066496066617531E-6</v>
      </c>
      <c r="R5" s="27"/>
      <c r="S5" s="27"/>
      <c r="T5" s="27"/>
      <c r="U5" s="27"/>
    </row>
    <row r="6" spans="1:66" ht="15.75" x14ac:dyDescent="0.25">
      <c r="A6" t="s">
        <v>5</v>
      </c>
      <c r="B6" s="5"/>
      <c r="E6" s="6" t="s">
        <v>2</v>
      </c>
      <c r="F6" s="7">
        <v>5</v>
      </c>
      <c r="G6" t="s">
        <v>1</v>
      </c>
      <c r="I6" s="9"/>
      <c r="J6" s="25" t="s">
        <v>8</v>
      </c>
      <c r="K6" s="27">
        <v>-0.9313496438482386</v>
      </c>
      <c r="L6" s="27">
        <v>-0.81207141250005954</v>
      </c>
      <c r="M6" s="27">
        <v>-0.6538727279216211</v>
      </c>
      <c r="N6" s="27">
        <v>-0.2051248511831561</v>
      </c>
      <c r="O6" s="27">
        <v>9.1030152253209103E-4</v>
      </c>
      <c r="P6" s="27">
        <v>6.100245854870635E-3</v>
      </c>
      <c r="Q6" s="27">
        <v>6.1155008657935387E-3</v>
      </c>
      <c r="R6" s="27"/>
      <c r="S6" s="27"/>
      <c r="T6" s="27"/>
      <c r="U6" s="27"/>
      <c r="W6" s="10" t="str">
        <f>IF(F6&lt;F5,"La valeur doit être plus grande que la largeur","")</f>
        <v>La valeur doit être plus grande que la largeur</v>
      </c>
    </row>
    <row r="7" spans="1:66" x14ac:dyDescent="0.25">
      <c r="F7" s="11"/>
      <c r="J7" s="25" t="s">
        <v>18</v>
      </c>
      <c r="K7" s="27">
        <v>-0.23306229103479081</v>
      </c>
      <c r="L7" s="27">
        <v>-0.20840066457616163</v>
      </c>
      <c r="M7" s="27">
        <v>-0.17169457385787557</v>
      </c>
      <c r="N7" s="27">
        <v>-5.6192341205181108E-2</v>
      </c>
      <c r="O7" s="27">
        <v>9.761857972655219E-5</v>
      </c>
      <c r="P7" s="27">
        <v>1.5247927908464756E-3</v>
      </c>
      <c r="Q7" s="27">
        <v>1.5277293697705209E-3</v>
      </c>
    </row>
    <row r="8" spans="1:66" ht="15.75" x14ac:dyDescent="0.25">
      <c r="A8" s="12" t="s">
        <v>6</v>
      </c>
      <c r="B8" s="12"/>
      <c r="C8" s="12"/>
      <c r="D8" s="12"/>
      <c r="E8" s="13" t="s">
        <v>7</v>
      </c>
      <c r="F8" s="14">
        <v>0.2</v>
      </c>
      <c r="G8" s="15"/>
      <c r="H8" s="12"/>
      <c r="I8" s="12"/>
      <c r="J8" s="33" t="s">
        <v>32</v>
      </c>
      <c r="K8" s="27">
        <v>0.1555506691383956</v>
      </c>
      <c r="L8" s="27">
        <v>0.15636412640577499</v>
      </c>
      <c r="M8" s="27">
        <v>0.1534385521699618</v>
      </c>
      <c r="N8" s="27">
        <v>0.13912676927536799</v>
      </c>
      <c r="O8" s="27">
        <v>0.12776496183244831</v>
      </c>
      <c r="P8" s="27">
        <v>0.12569436053579597</v>
      </c>
      <c r="Q8" s="27">
        <v>0.12517353365878908</v>
      </c>
    </row>
    <row r="9" spans="1:66" x14ac:dyDescent="0.25">
      <c r="A9" s="15"/>
      <c r="B9" s="15"/>
      <c r="C9" s="15"/>
      <c r="D9" s="15"/>
      <c r="E9" s="16"/>
      <c r="F9" s="17"/>
      <c r="G9" s="15"/>
      <c r="H9" s="12"/>
      <c r="I9" s="12"/>
      <c r="J9" s="12"/>
      <c r="K9" s="12"/>
    </row>
    <row r="10" spans="1:66" x14ac:dyDescent="0.25">
      <c r="G10" s="12"/>
      <c r="H10" s="12"/>
      <c r="I10" s="12"/>
      <c r="J10" s="12"/>
      <c r="K10" s="12"/>
    </row>
    <row r="11" spans="1:66" ht="15" customHeight="1" x14ac:dyDescent="0.25"/>
    <row r="12" spans="1:66" ht="15" customHeight="1" x14ac:dyDescent="0.3">
      <c r="A12" s="35"/>
      <c r="B12" s="35" t="s">
        <v>1</v>
      </c>
      <c r="C12" s="35" t="s">
        <v>11</v>
      </c>
      <c r="D12" s="35" t="s">
        <v>21</v>
      </c>
      <c r="E12" s="35" t="s">
        <v>22</v>
      </c>
      <c r="F12" s="35" t="s">
        <v>23</v>
      </c>
      <c r="G12" s="19" t="s">
        <v>24</v>
      </c>
      <c r="H12" s="19" t="s">
        <v>25</v>
      </c>
      <c r="I12" s="13" t="s">
        <v>12</v>
      </c>
      <c r="J12" s="35" t="s">
        <v>28</v>
      </c>
      <c r="K12" s="35" t="s">
        <v>29</v>
      </c>
      <c r="L12" s="35" t="s">
        <v>13</v>
      </c>
      <c r="M12" s="35" t="s">
        <v>14</v>
      </c>
      <c r="N12" s="35" t="s">
        <v>17</v>
      </c>
      <c r="O12" s="35" t="s">
        <v>15</v>
      </c>
      <c r="V12" s="6"/>
      <c r="W12" s="35" t="s">
        <v>13</v>
      </c>
      <c r="X12" s="35" t="s">
        <v>14</v>
      </c>
      <c r="Y12" s="35" t="s">
        <v>20</v>
      </c>
      <c r="Z12" s="35" t="s">
        <v>15</v>
      </c>
      <c r="AA12" s="42"/>
      <c r="AB12" s="42"/>
      <c r="AD12" s="18"/>
      <c r="AE12" s="18"/>
      <c r="AG12" s="35"/>
      <c r="AH12" s="35"/>
      <c r="AU12" s="20"/>
      <c r="AV12" s="21"/>
      <c r="AW12" s="21"/>
      <c r="AX12" s="20"/>
      <c r="AY12" s="21"/>
      <c r="AZ12" s="21"/>
      <c r="BA12" s="20"/>
      <c r="BB12" s="21"/>
      <c r="BC12" s="21"/>
      <c r="BD12" s="35"/>
      <c r="BE12" s="20"/>
      <c r="BF12" s="21"/>
      <c r="BG12" s="21"/>
      <c r="BH12" s="20"/>
      <c r="BI12" s="21"/>
      <c r="BJ12" s="21"/>
      <c r="BK12" s="20"/>
      <c r="BL12" s="21"/>
      <c r="BM12" s="21"/>
      <c r="BN12" s="35"/>
    </row>
    <row r="13" spans="1:66" ht="15" customHeight="1" x14ac:dyDescent="0.25">
      <c r="A13" s="6"/>
      <c r="B13" s="6">
        <v>1</v>
      </c>
      <c r="C13" s="38">
        <f>PI()*B13/$F$5</f>
        <v>3.1415926535897934E-2</v>
      </c>
      <c r="D13" s="38">
        <f>C13*$F$6/2</f>
        <v>7.8539816339744828E-2</v>
      </c>
      <c r="E13" s="18">
        <f>COSH(D13)</f>
        <v>1.0030858371357927</v>
      </c>
      <c r="F13" s="39">
        <f>SINH(D13)</f>
        <v>7.8620586759536745E-2</v>
      </c>
      <c r="G13" s="39">
        <f>D13*E13</f>
        <v>7.8782177421644353E-2</v>
      </c>
      <c r="H13" s="39">
        <f>D13*F13</f>
        <v>6.1748464446169903E-3</v>
      </c>
      <c r="I13" s="38">
        <f>4*(1+$F$8)/B13/PI()</f>
        <v>1.5278874536821951</v>
      </c>
      <c r="J13" s="38">
        <f>-((1+$F$8)*F13-(1-$F$8)*G13)/((3+$F$8)*F13*E13-(1-$F$8)*D13)*I13/C13/C13</f>
        <v>-255.81155268010366</v>
      </c>
      <c r="K13" s="38">
        <f>-(1-$F$8)*F13/((3+$F$8)*F13*E13-(1-$F$8)*D13)*I13/C13/C13</f>
        <v>-513.73488712066444</v>
      </c>
      <c r="L13" s="38">
        <f>-C13*C13*($F$8-1)*(J13+K13*2*$F$8/($F$8-1))*SIN(B13*PI()/2)</f>
        <v>8.3369802228591315E-4</v>
      </c>
      <c r="M13" s="38">
        <f>-C13*C13*(1-$F$8)*(J13+K13*2/(1-$F$8)+I13/C13/C13)*SIN(B13*PI()/2)</f>
        <v>-6.2572362674209953E-3</v>
      </c>
      <c r="N13" s="40">
        <f>-C13*C13*($F$8-1)*(J13*E13+K13*(2*$F$8/($F$8-1)*E13+H13))*SIN(B13*PI()/2)</f>
        <v>-1.6684249257519607E-3</v>
      </c>
      <c r="O13" s="38">
        <f>(J13+I13/C13/C13)*SIN(B13*PI()/2)</f>
        <v>1292.2621001134717</v>
      </c>
      <c r="U13" s="6">
        <v>15</v>
      </c>
      <c r="V13" s="6">
        <f>B13</f>
        <v>1</v>
      </c>
      <c r="W13" s="31" t="e">
        <f>#REF!</f>
        <v>#REF!</v>
      </c>
      <c r="X13" s="31" t="e">
        <f>#REF!</f>
        <v>#REF!</v>
      </c>
      <c r="Y13" s="31" t="e">
        <f>#REF!</f>
        <v>#REF!</v>
      </c>
      <c r="Z13" s="31" t="e">
        <f>#REF!</f>
        <v>#REF!</v>
      </c>
      <c r="AA13" s="23"/>
      <c r="AB13" s="23"/>
      <c r="AD13" s="12"/>
      <c r="AI13" s="22"/>
      <c r="AJ13" s="22"/>
      <c r="AU13" s="24"/>
      <c r="AV13" s="21"/>
      <c r="AW13" s="21"/>
      <c r="AX13" s="24"/>
      <c r="AY13" s="21"/>
      <c r="AZ13" s="21"/>
      <c r="BA13" s="24"/>
      <c r="BB13" s="21"/>
      <c r="BC13" s="21"/>
      <c r="BE13" s="24"/>
      <c r="BF13" s="21"/>
      <c r="BG13" s="21"/>
      <c r="BH13" s="24"/>
      <c r="BI13" s="21"/>
      <c r="BJ13" s="21"/>
      <c r="BK13" s="24"/>
      <c r="BL13" s="21"/>
      <c r="BM13" s="21"/>
    </row>
    <row r="14" spans="1:66" ht="15" customHeight="1" x14ac:dyDescent="0.25">
      <c r="B14" s="6">
        <v>3</v>
      </c>
      <c r="C14" s="38">
        <f t="shared" ref="C14:C62" si="0">PI()*B14/$F$5</f>
        <v>9.4247779607693788E-2</v>
      </c>
      <c r="D14" s="38">
        <f t="shared" ref="D14:D62" si="1">C14*$F$6/2</f>
        <v>0.23561944901923448</v>
      </c>
      <c r="E14" s="18">
        <f t="shared" ref="E14:E62" si="2">COSH(D14)</f>
        <v>1.0278869204502661</v>
      </c>
      <c r="F14" s="39">
        <f t="shared" ref="F14:F62" si="3">SINH(D14)</f>
        <v>0.23780563751251049</v>
      </c>
      <c r="G14" s="39">
        <f t="shared" ref="G14:G62" si="4">D14*E14</f>
        <v>0.24219014985056941</v>
      </c>
      <c r="H14" s="39">
        <f t="shared" ref="H14:H62" si="5">D14*F14</f>
        <v>5.6031633284365522E-2</v>
      </c>
      <c r="I14" s="38">
        <f t="shared" ref="I14:I62" si="6">4*(1+$F$8)/B14/PI()</f>
        <v>0.50929581789406508</v>
      </c>
      <c r="J14" s="38">
        <f t="shared" ref="J14:J62" si="7">-((1+$F$8)*F14-(1-$F$8)*G14)/((3+$F$8)*F14*E14-(1-$F$8)*D14)*I14/C14/C14</f>
        <v>-8.8475478341762113</v>
      </c>
      <c r="K14" s="38">
        <f t="shared" ref="K14:K62" si="8">-(1-$F$8)*F14/((3+$F$8)*F14*E14-(1-$F$8)*D14)*I14/C14/C14</f>
        <v>-18.372580061089629</v>
      </c>
      <c r="L14" s="38">
        <f t="shared" ref="L14:L62" si="9">-C14*C14*($F$8-1)*(J14+K14*2*$F$8/($F$8-1))*SIN(B14*PI()/2)</f>
        <v>-2.4071410599222527E-3</v>
      </c>
      <c r="M14" s="38">
        <f t="shared" ref="M14:M62" si="10">-C14*C14*(1-$F$8)*(J14+K14*2/(1-$F$8)+I14/C14/C14)*SIN(B14*PI()/2)</f>
        <v>1.8170785789733329E-2</v>
      </c>
      <c r="N14" s="40">
        <f t="shared" ref="N14:N62" si="11">-C14*C14*($F$8-1)*(J14*E14+K14*(2*$F$8/($F$8-1)*E14+H14))*SIN(B14*PI()/2)</f>
        <v>4.8410906689855294E-3</v>
      </c>
      <c r="O14" s="38">
        <f t="shared" ref="O14:O62" si="12">(J14+I14/C14/C14)*SIN(B14*PI()/2)</f>
        <v>-48.488513380400668</v>
      </c>
      <c r="U14" s="6">
        <v>16</v>
      </c>
      <c r="V14" s="6" t="e">
        <f>#REF!</f>
        <v>#REF!</v>
      </c>
      <c r="W14" s="31" t="e">
        <f>#REF!</f>
        <v>#REF!</v>
      </c>
      <c r="X14" s="31" t="e">
        <f>#REF!</f>
        <v>#REF!</v>
      </c>
      <c r="Y14" s="31" t="e">
        <f>#REF!</f>
        <v>#REF!</v>
      </c>
      <c r="Z14" s="31" t="e">
        <f>#REF!</f>
        <v>#REF!</v>
      </c>
      <c r="AA14" s="23"/>
      <c r="AB14" s="23"/>
      <c r="AD14" s="12"/>
      <c r="AI14" s="22"/>
      <c r="AJ14" s="22"/>
      <c r="AU14" s="24"/>
      <c r="AV14" s="21"/>
      <c r="AW14" s="21"/>
      <c r="AX14" s="24"/>
      <c r="AY14" s="21"/>
      <c r="AZ14" s="21"/>
      <c r="BA14" s="24"/>
      <c r="BB14" s="21"/>
      <c r="BC14" s="21"/>
      <c r="BE14" s="24"/>
      <c r="BF14" s="21"/>
      <c r="BG14" s="21"/>
      <c r="BH14" s="24"/>
      <c r="BI14" s="21"/>
      <c r="BJ14" s="21"/>
      <c r="BK14" s="24"/>
      <c r="BL14" s="21"/>
      <c r="BM14" s="21"/>
    </row>
    <row r="15" spans="1:66" ht="15" customHeight="1" x14ac:dyDescent="0.25">
      <c r="B15" s="6">
        <v>5</v>
      </c>
      <c r="C15" s="38">
        <f t="shared" si="0"/>
        <v>0.15707963267948966</v>
      </c>
      <c r="D15" s="38">
        <f t="shared" si="1"/>
        <v>0.39269908169872414</v>
      </c>
      <c r="E15" s="18">
        <f t="shared" si="2"/>
        <v>1.0781022885728437</v>
      </c>
      <c r="F15" s="39">
        <f t="shared" si="3"/>
        <v>0.40287038191706637</v>
      </c>
      <c r="G15" s="39">
        <f t="shared" si="4"/>
        <v>0.42336977869984865</v>
      </c>
      <c r="H15" s="39">
        <f t="shared" si="5"/>
        <v>0.15820682902244623</v>
      </c>
      <c r="I15" s="38">
        <f t="shared" si="6"/>
        <v>0.30557749073643903</v>
      </c>
      <c r="J15" s="38">
        <f t="shared" si="7"/>
        <v>-1.6664763442790296</v>
      </c>
      <c r="K15" s="38">
        <f t="shared" si="8"/>
        <v>-3.7105646471660245</v>
      </c>
      <c r="L15" s="38">
        <f t="shared" si="9"/>
        <v>3.7268806485811477E-3</v>
      </c>
      <c r="M15" s="38">
        <f t="shared" si="10"/>
        <v>-2.8458042204554151E-2</v>
      </c>
      <c r="N15" s="40">
        <f t="shared" si="11"/>
        <v>-7.569680782268837E-3</v>
      </c>
      <c r="O15" s="38">
        <f t="shared" si="12"/>
        <v>10.718112878069576</v>
      </c>
      <c r="U15" s="6"/>
      <c r="V15" s="6"/>
      <c r="W15" s="31"/>
      <c r="X15" s="31"/>
      <c r="Y15" s="31"/>
      <c r="Z15" s="31"/>
      <c r="AA15" s="23"/>
      <c r="AB15" s="23"/>
      <c r="AD15" s="12"/>
      <c r="AI15" s="22"/>
      <c r="AJ15" s="22"/>
      <c r="AU15" s="24"/>
      <c r="AV15" s="21"/>
      <c r="AW15" s="21"/>
      <c r="AX15" s="24"/>
      <c r="AY15" s="21"/>
      <c r="AZ15" s="21"/>
      <c r="BA15" s="24"/>
      <c r="BB15" s="21"/>
      <c r="BC15" s="21"/>
      <c r="BE15" s="24"/>
      <c r="BF15" s="21"/>
      <c r="BG15" s="21"/>
      <c r="BH15" s="24"/>
      <c r="BI15" s="21"/>
      <c r="BJ15" s="21"/>
      <c r="BK15" s="24"/>
      <c r="BL15" s="21"/>
      <c r="BM15" s="21"/>
    </row>
    <row r="16" spans="1:66" ht="15" customHeight="1" x14ac:dyDescent="0.25">
      <c r="B16" s="6">
        <v>7</v>
      </c>
      <c r="C16" s="38">
        <f t="shared" si="0"/>
        <v>0.21991148575128552</v>
      </c>
      <c r="D16" s="38">
        <f t="shared" si="1"/>
        <v>0.5497787143782138</v>
      </c>
      <c r="E16" s="18">
        <f t="shared" si="2"/>
        <v>1.15497350576689</v>
      </c>
      <c r="F16" s="39">
        <f t="shared" si="3"/>
        <v>0.57789601056198681</v>
      </c>
      <c r="G16" s="39">
        <f t="shared" si="4"/>
        <v>0.63497984914141925</v>
      </c>
      <c r="H16" s="39">
        <f t="shared" si="5"/>
        <v>0.31771492573106774</v>
      </c>
      <c r="I16" s="38">
        <f t="shared" si="6"/>
        <v>0.21826963624031362</v>
      </c>
      <c r="J16" s="38">
        <f t="shared" si="7"/>
        <v>-0.49361364901589999</v>
      </c>
      <c r="K16" s="38">
        <f t="shared" si="8"/>
        <v>-1.2302778932304634</v>
      </c>
      <c r="L16" s="38">
        <f t="shared" si="9"/>
        <v>-4.7016739191578288E-3</v>
      </c>
      <c r="M16" s="38">
        <f t="shared" si="10"/>
        <v>3.6523275062626516E-2</v>
      </c>
      <c r="N16" s="40">
        <f t="shared" si="11"/>
        <v>9.6922976472875021E-3</v>
      </c>
      <c r="O16" s="38">
        <f t="shared" si="12"/>
        <v>-4.0197206156884029</v>
      </c>
      <c r="U16" s="6"/>
      <c r="V16" s="6"/>
      <c r="W16" s="31"/>
      <c r="X16" s="31"/>
      <c r="Y16" s="31"/>
      <c r="Z16" s="31"/>
      <c r="AA16" s="23"/>
      <c r="AB16" s="23"/>
      <c r="AD16" s="12"/>
      <c r="AI16" s="22"/>
      <c r="AJ16" s="22"/>
      <c r="AU16" s="24"/>
      <c r="AV16" s="21"/>
      <c r="AW16" s="21"/>
      <c r="AX16" s="24"/>
      <c r="AY16" s="21"/>
      <c r="AZ16" s="21"/>
      <c r="BA16" s="24"/>
      <c r="BB16" s="21"/>
      <c r="BC16" s="21"/>
      <c r="BE16" s="24"/>
      <c r="BF16" s="21"/>
      <c r="BG16" s="21"/>
      <c r="BH16" s="24"/>
      <c r="BI16" s="21"/>
      <c r="BJ16" s="21"/>
      <c r="BK16" s="24"/>
      <c r="BL16" s="21"/>
      <c r="BM16" s="21"/>
    </row>
    <row r="17" spans="2:65" ht="15" customHeight="1" x14ac:dyDescent="0.25">
      <c r="B17" s="6">
        <v>9</v>
      </c>
      <c r="C17" s="38">
        <f t="shared" si="0"/>
        <v>0.28274333882308139</v>
      </c>
      <c r="D17" s="38">
        <f t="shared" si="1"/>
        <v>0.70685834705770345</v>
      </c>
      <c r="E17" s="18">
        <f t="shared" si="2"/>
        <v>1.260401196477027</v>
      </c>
      <c r="F17" s="39">
        <f t="shared" si="3"/>
        <v>0.76720999477373952</v>
      </c>
      <c r="G17" s="39">
        <f t="shared" si="4"/>
        <v>0.89092510637130296</v>
      </c>
      <c r="H17" s="39">
        <f t="shared" si="5"/>
        <v>0.54230878875191479</v>
      </c>
      <c r="I17" s="38">
        <f t="shared" si="6"/>
        <v>0.16976527263135502</v>
      </c>
      <c r="J17" s="38">
        <f t="shared" si="7"/>
        <v>-0.17458771903390791</v>
      </c>
      <c r="K17" s="38">
        <f t="shared" si="8"/>
        <v>-0.51539305810520741</v>
      </c>
      <c r="L17" s="38">
        <f t="shared" si="9"/>
        <v>5.3152269798012299E-3</v>
      </c>
      <c r="M17" s="38">
        <f t="shared" si="10"/>
        <v>-4.2241499526521072E-2</v>
      </c>
      <c r="N17" s="40">
        <f t="shared" si="11"/>
        <v>-1.1176254008559644E-2</v>
      </c>
      <c r="O17" s="38">
        <f t="shared" si="12"/>
        <v>1.9489701037281986</v>
      </c>
      <c r="U17" s="6"/>
      <c r="V17" s="6"/>
      <c r="W17" s="31"/>
      <c r="X17" s="31"/>
      <c r="Y17" s="31"/>
      <c r="Z17" s="31"/>
      <c r="AA17" s="23"/>
      <c r="AB17" s="23"/>
      <c r="AD17" s="12"/>
      <c r="AI17" s="22"/>
      <c r="AJ17" s="22"/>
      <c r="AU17" s="24"/>
      <c r="AV17" s="21"/>
      <c r="AW17" s="21"/>
      <c r="AX17" s="24"/>
      <c r="AY17" s="21"/>
      <c r="AZ17" s="21"/>
      <c r="BA17" s="24"/>
      <c r="BB17" s="21"/>
      <c r="BC17" s="21"/>
      <c r="BE17" s="24"/>
      <c r="BF17" s="21"/>
      <c r="BG17" s="21"/>
      <c r="BH17" s="24"/>
      <c r="BI17" s="21"/>
      <c r="BJ17" s="21"/>
      <c r="BK17" s="24"/>
      <c r="BL17" s="21"/>
      <c r="BM17" s="21"/>
    </row>
    <row r="18" spans="2:65" ht="15" customHeight="1" x14ac:dyDescent="0.25">
      <c r="B18" s="6">
        <v>11</v>
      </c>
      <c r="C18" s="38">
        <f t="shared" si="0"/>
        <v>0.34557519189487723</v>
      </c>
      <c r="D18" s="38">
        <f t="shared" si="1"/>
        <v>0.86393797973719311</v>
      </c>
      <c r="E18" s="18">
        <f t="shared" si="2"/>
        <v>1.3969920378630289</v>
      </c>
      <c r="F18" s="39">
        <f t="shared" si="3"/>
        <v>0.97549308242175603</v>
      </c>
      <c r="G18" s="39">
        <f t="shared" si="4"/>
        <v>1.2069144789003297</v>
      </c>
      <c r="H18" s="39">
        <f t="shared" si="5"/>
        <v>0.84276552287505913</v>
      </c>
      <c r="I18" s="38">
        <f t="shared" si="6"/>
        <v>0.13889885942565411</v>
      </c>
      <c r="J18" s="38">
        <f t="shared" si="7"/>
        <v>-6.4993191637223502E-2</v>
      </c>
      <c r="K18" s="38">
        <f t="shared" si="8"/>
        <v>-0.24734369666634121</v>
      </c>
      <c r="L18" s="38">
        <f t="shared" si="9"/>
        <v>-5.606028042682884E-3</v>
      </c>
      <c r="M18" s="38">
        <f t="shared" si="10"/>
        <v>4.5833119526923052E-2</v>
      </c>
      <c r="N18" s="40">
        <f t="shared" si="11"/>
        <v>1.2083533501678508E-2</v>
      </c>
      <c r="O18" s="38">
        <f t="shared" si="12"/>
        <v>-1.09809745659236</v>
      </c>
      <c r="U18" s="6"/>
      <c r="V18" s="6"/>
      <c r="W18" s="31"/>
      <c r="X18" s="31"/>
      <c r="Y18" s="31"/>
      <c r="Z18" s="31"/>
      <c r="AA18" s="23"/>
      <c r="AB18" s="23"/>
      <c r="AD18" s="12"/>
      <c r="AI18" s="22"/>
      <c r="AJ18" s="22"/>
      <c r="AU18" s="24"/>
      <c r="AV18" s="21"/>
      <c r="AW18" s="21"/>
      <c r="AX18" s="24"/>
      <c r="AY18" s="21"/>
      <c r="AZ18" s="21"/>
      <c r="BA18" s="24"/>
      <c r="BB18" s="21"/>
      <c r="BC18" s="21"/>
      <c r="BE18" s="24"/>
      <c r="BF18" s="21"/>
      <c r="BG18" s="21"/>
      <c r="BH18" s="24"/>
      <c r="BI18" s="21"/>
      <c r="BJ18" s="21"/>
      <c r="BK18" s="24"/>
      <c r="BL18" s="21"/>
      <c r="BM18" s="21"/>
    </row>
    <row r="19" spans="2:65" ht="15" customHeight="1" x14ac:dyDescent="0.25">
      <c r="B19" s="6">
        <v>13</v>
      </c>
      <c r="C19" s="38">
        <f t="shared" si="0"/>
        <v>0.40840704496667313</v>
      </c>
      <c r="D19" s="38">
        <f t="shared" si="1"/>
        <v>1.0210176124166828</v>
      </c>
      <c r="E19" s="18">
        <f t="shared" si="2"/>
        <v>1.5681232093364617</v>
      </c>
      <c r="F19" s="39">
        <f t="shared" si="3"/>
        <v>1.2078950284108652</v>
      </c>
      <c r="G19" s="39">
        <f t="shared" si="4"/>
        <v>1.6010814151719002</v>
      </c>
      <c r="H19" s="39">
        <f t="shared" si="5"/>
        <v>1.2332820979580428</v>
      </c>
      <c r="I19" s="38">
        <f t="shared" si="6"/>
        <v>0.11752980412939963</v>
      </c>
      <c r="J19" s="38">
        <f t="shared" si="7"/>
        <v>-2.2654087052450405E-2</v>
      </c>
      <c r="K19" s="38">
        <f t="shared" si="8"/>
        <v>-0.12983304585453431</v>
      </c>
      <c r="L19" s="38">
        <f t="shared" si="9"/>
        <v>5.6393748324586679E-3</v>
      </c>
      <c r="M19" s="38">
        <f t="shared" si="10"/>
        <v>-4.7689601656635695E-2</v>
      </c>
      <c r="N19" s="40">
        <f t="shared" si="11"/>
        <v>-1.2522809029110458E-2</v>
      </c>
      <c r="O19" s="38">
        <f t="shared" si="12"/>
        <v>0.68197661517493935</v>
      </c>
      <c r="U19" s="6"/>
      <c r="V19" s="6"/>
      <c r="W19" s="31"/>
      <c r="X19" s="31"/>
      <c r="Y19" s="31"/>
      <c r="Z19" s="31"/>
      <c r="AA19" s="23"/>
      <c r="AB19" s="23"/>
      <c r="AD19" s="12"/>
      <c r="AI19" s="22"/>
      <c r="AJ19" s="22"/>
      <c r="AU19" s="24"/>
      <c r="AV19" s="21"/>
      <c r="AW19" s="21"/>
      <c r="AX19" s="24"/>
      <c r="AY19" s="21"/>
      <c r="AZ19" s="21"/>
      <c r="BA19" s="24"/>
      <c r="BB19" s="21"/>
      <c r="BC19" s="21"/>
      <c r="BE19" s="24"/>
      <c r="BF19" s="21"/>
      <c r="BG19" s="21"/>
      <c r="BH19" s="24"/>
      <c r="BI19" s="21"/>
      <c r="BJ19" s="21"/>
      <c r="BK19" s="24"/>
      <c r="BL19" s="21"/>
      <c r="BM19" s="21"/>
    </row>
    <row r="20" spans="2:65" ht="15" customHeight="1" x14ac:dyDescent="0.25">
      <c r="B20" s="6">
        <v>15</v>
      </c>
      <c r="C20" s="38">
        <f t="shared" si="0"/>
        <v>0.47123889803846891</v>
      </c>
      <c r="D20" s="38">
        <f t="shared" si="1"/>
        <v>1.1780972450961722</v>
      </c>
      <c r="E20" s="18">
        <f t="shared" si="2"/>
        <v>1.7780258926011112</v>
      </c>
      <c r="F20" s="39">
        <f t="shared" si="3"/>
        <v>1.470161921272612</v>
      </c>
      <c r="G20" s="39">
        <f t="shared" si="4"/>
        <v>2.0946874057830316</v>
      </c>
      <c r="H20" s="39">
        <f t="shared" si="5"/>
        <v>1.7319937092965598</v>
      </c>
      <c r="I20" s="38">
        <f t="shared" si="6"/>
        <v>0.10185916357881303</v>
      </c>
      <c r="J20" s="38">
        <f t="shared" si="7"/>
        <v>-5.4657644750025266E-3</v>
      </c>
      <c r="K20" s="38">
        <f t="shared" si="8"/>
        <v>-7.2683498668518753E-2</v>
      </c>
      <c r="L20" s="38">
        <f t="shared" si="9"/>
        <v>-5.4852076089880143E-3</v>
      </c>
      <c r="M20" s="38">
        <f t="shared" si="10"/>
        <v>4.8235240041387656E-2</v>
      </c>
      <c r="N20" s="40">
        <f t="shared" si="11"/>
        <v>1.26114112439369E-2</v>
      </c>
      <c r="O20" s="38">
        <f t="shared" si="12"/>
        <v>-0.45322272524161267</v>
      </c>
      <c r="U20" s="6"/>
      <c r="V20" s="6"/>
      <c r="W20" s="31"/>
      <c r="X20" s="31"/>
      <c r="Y20" s="31"/>
      <c r="Z20" s="31"/>
      <c r="AA20" s="23"/>
      <c r="AB20" s="23"/>
      <c r="AD20" s="12"/>
      <c r="AI20" s="22"/>
      <c r="AJ20" s="22"/>
      <c r="AU20" s="24"/>
      <c r="AV20" s="21"/>
      <c r="AW20" s="21"/>
      <c r="AX20" s="24"/>
      <c r="AY20" s="21"/>
      <c r="AZ20" s="21"/>
      <c r="BA20" s="24"/>
      <c r="BB20" s="21"/>
      <c r="BC20" s="21"/>
      <c r="BE20" s="24"/>
      <c r="BF20" s="21"/>
      <c r="BG20" s="21"/>
      <c r="BH20" s="24"/>
      <c r="BI20" s="21"/>
      <c r="BJ20" s="21"/>
      <c r="BK20" s="24"/>
      <c r="BL20" s="21"/>
      <c r="BM20" s="21"/>
    </row>
    <row r="21" spans="2:65" ht="15" customHeight="1" x14ac:dyDescent="0.25">
      <c r="B21" s="6">
        <v>17</v>
      </c>
      <c r="C21" s="38">
        <f t="shared" si="0"/>
        <v>0.53407075111026492</v>
      </c>
      <c r="D21" s="38">
        <f t="shared" si="1"/>
        <v>1.3351768777756623</v>
      </c>
      <c r="E21" s="18">
        <f t="shared" si="2"/>
        <v>2.0318898867178872</v>
      </c>
      <c r="F21" s="39">
        <f t="shared" si="3"/>
        <v>1.7687782539782728</v>
      </c>
      <c r="G21" s="39">
        <f t="shared" si="4"/>
        <v>2.7129323949319328</v>
      </c>
      <c r="H21" s="39">
        <f t="shared" si="5"/>
        <v>2.3616318266241976</v>
      </c>
      <c r="I21" s="38">
        <f t="shared" si="6"/>
        <v>8.98757325695409E-2</v>
      </c>
      <c r="J21" s="38">
        <f t="shared" si="7"/>
        <v>1.4440819910676221E-3</v>
      </c>
      <c r="K21" s="38">
        <f t="shared" si="8"/>
        <v>-4.2738395815957578E-2</v>
      </c>
      <c r="L21" s="38">
        <f t="shared" si="9"/>
        <v>5.2056540627063632E-3</v>
      </c>
      <c r="M21" s="38">
        <f t="shared" si="10"/>
        <v>-4.7849425035533924E-2</v>
      </c>
      <c r="N21" s="40">
        <f t="shared" si="11"/>
        <v>-1.245395937130556E-2</v>
      </c>
      <c r="O21" s="38">
        <f t="shared" si="12"/>
        <v>0.3165415077581295</v>
      </c>
      <c r="U21" s="6"/>
      <c r="V21" s="6"/>
      <c r="W21" s="31"/>
      <c r="X21" s="31"/>
      <c r="Y21" s="31"/>
      <c r="Z21" s="31"/>
      <c r="AA21" s="23"/>
      <c r="AB21" s="23"/>
      <c r="AD21" s="12"/>
      <c r="AI21" s="22"/>
      <c r="AJ21" s="22"/>
      <c r="AU21" s="24"/>
      <c r="AV21" s="21"/>
      <c r="AW21" s="21"/>
      <c r="AX21" s="24"/>
      <c r="AY21" s="21"/>
      <c r="AZ21" s="21"/>
      <c r="BA21" s="24"/>
      <c r="BB21" s="21"/>
      <c r="BC21" s="21"/>
      <c r="BE21" s="24"/>
      <c r="BF21" s="21"/>
      <c r="BG21" s="21"/>
      <c r="BH21" s="24"/>
      <c r="BI21" s="21"/>
      <c r="BJ21" s="21"/>
      <c r="BK21" s="24"/>
      <c r="BL21" s="21"/>
      <c r="BM21" s="21"/>
    </row>
    <row r="22" spans="2:65" ht="15" customHeight="1" x14ac:dyDescent="0.25">
      <c r="B22" s="6">
        <v>19</v>
      </c>
      <c r="C22" s="38">
        <f t="shared" si="0"/>
        <v>0.59690260418206065</v>
      </c>
      <c r="D22" s="38">
        <f t="shared" si="1"/>
        <v>1.4922565104551517</v>
      </c>
      <c r="E22" s="18">
        <f t="shared" si="2"/>
        <v>2.3359919247793539</v>
      </c>
      <c r="F22" s="39">
        <f t="shared" si="3"/>
        <v>2.1111272516440951</v>
      </c>
      <c r="G22" s="39">
        <f t="shared" si="4"/>
        <v>3.4858991581226522</v>
      </c>
      <c r="H22" s="39">
        <f t="shared" si="5"/>
        <v>3.1503433856651921</v>
      </c>
      <c r="I22" s="38">
        <f t="shared" si="6"/>
        <v>8.0415129141168176E-2</v>
      </c>
      <c r="J22" s="38">
        <f t="shared" si="7"/>
        <v>3.9511349543912434E-3</v>
      </c>
      <c r="K22" s="38">
        <f t="shared" si="8"/>
        <v>-2.6131366830407409E-2</v>
      </c>
      <c r="L22" s="38">
        <f t="shared" si="9"/>
        <v>-4.8503747868629118E-3</v>
      </c>
      <c r="M22" s="38">
        <f t="shared" si="10"/>
        <v>4.6837480333304135E-2</v>
      </c>
      <c r="N22" s="40">
        <f t="shared" si="11"/>
        <v>1.2134368971193438E-2</v>
      </c>
      <c r="O22" s="38">
        <f t="shared" si="12"/>
        <v>-0.22965074900798157</v>
      </c>
      <c r="U22" s="6"/>
      <c r="V22" s="6"/>
      <c r="W22" s="31"/>
      <c r="X22" s="31"/>
      <c r="Y22" s="31"/>
      <c r="Z22" s="31"/>
      <c r="AA22" s="23"/>
      <c r="AB22" s="23"/>
      <c r="AD22" s="12"/>
      <c r="AI22" s="22"/>
      <c r="AJ22" s="22"/>
      <c r="AU22" s="24"/>
      <c r="AV22" s="21"/>
      <c r="AW22" s="21"/>
      <c r="AX22" s="24"/>
      <c r="AY22" s="21"/>
      <c r="AZ22" s="21"/>
      <c r="BA22" s="24"/>
      <c r="BB22" s="21"/>
      <c r="BC22" s="21"/>
      <c r="BE22" s="24"/>
      <c r="BF22" s="21"/>
      <c r="BG22" s="21"/>
      <c r="BH22" s="24"/>
      <c r="BI22" s="21"/>
      <c r="BJ22" s="21"/>
      <c r="BK22" s="24"/>
      <c r="BL22" s="21"/>
      <c r="BM22" s="21"/>
    </row>
    <row r="23" spans="2:65" ht="15" customHeight="1" x14ac:dyDescent="0.25">
      <c r="B23" s="6">
        <v>21</v>
      </c>
      <c r="C23" s="38">
        <f t="shared" si="0"/>
        <v>0.6597344572538566</v>
      </c>
      <c r="D23" s="38">
        <f t="shared" si="1"/>
        <v>1.6493361431346414</v>
      </c>
      <c r="E23" s="18">
        <f t="shared" si="2"/>
        <v>2.6978508647963086</v>
      </c>
      <c r="F23" s="39">
        <f t="shared" si="3"/>
        <v>2.5056734201970916</v>
      </c>
      <c r="G23" s="39">
        <f t="shared" si="4"/>
        <v>4.4496629400956005</v>
      </c>
      <c r="H23" s="39">
        <f t="shared" si="5"/>
        <v>4.1326977348228571</v>
      </c>
      <c r="I23" s="38">
        <f t="shared" si="6"/>
        <v>7.2756545413437873E-2</v>
      </c>
      <c r="J23" s="38">
        <f t="shared" si="7"/>
        <v>4.5502821532855623E-3</v>
      </c>
      <c r="K23" s="38">
        <f t="shared" si="8"/>
        <v>-1.6496382397960165E-2</v>
      </c>
      <c r="L23" s="38">
        <f t="shared" si="9"/>
        <v>4.4564238556650355E-3</v>
      </c>
      <c r="M23" s="38">
        <f t="shared" si="10"/>
        <v>-4.5429556787748224E-2</v>
      </c>
      <c r="N23" s="40">
        <f t="shared" si="11"/>
        <v>-1.1715591274396807E-2</v>
      </c>
      <c r="O23" s="38">
        <f t="shared" si="12"/>
        <v>0.17171081047566711</v>
      </c>
      <c r="U23" s="6"/>
      <c r="V23" s="6"/>
      <c r="W23" s="31"/>
      <c r="X23" s="31"/>
      <c r="Y23" s="31"/>
      <c r="Z23" s="31"/>
      <c r="AA23" s="23"/>
      <c r="AB23" s="23"/>
      <c r="AD23" s="12"/>
      <c r="AI23" s="22"/>
      <c r="AJ23" s="22"/>
      <c r="AU23" s="24"/>
      <c r="AV23" s="21"/>
      <c r="AW23" s="21"/>
      <c r="AX23" s="24"/>
      <c r="AY23" s="21"/>
      <c r="AZ23" s="21"/>
      <c r="BA23" s="24"/>
      <c r="BB23" s="21"/>
      <c r="BC23" s="21"/>
      <c r="BE23" s="24"/>
      <c r="BF23" s="21"/>
      <c r="BG23" s="21"/>
      <c r="BH23" s="24"/>
      <c r="BI23" s="21"/>
      <c r="BJ23" s="21"/>
      <c r="BK23" s="24"/>
      <c r="BL23" s="21"/>
      <c r="BM23" s="21"/>
    </row>
    <row r="24" spans="2:65" ht="15" customHeight="1" x14ac:dyDescent="0.25">
      <c r="B24" s="6">
        <v>23</v>
      </c>
      <c r="C24" s="38">
        <f t="shared" si="0"/>
        <v>0.72256631032565233</v>
      </c>
      <c r="D24" s="38">
        <f t="shared" si="1"/>
        <v>1.8064157758141308</v>
      </c>
      <c r="E24" s="18">
        <f t="shared" si="2"/>
        <v>3.1264135918579394</v>
      </c>
      <c r="F24" s="39">
        <f t="shared" si="3"/>
        <v>2.9621718294781725</v>
      </c>
      <c r="G24" s="39">
        <f t="shared" si="4"/>
        <v>5.6476028340519031</v>
      </c>
      <c r="H24" s="39">
        <f t="shared" si="5"/>
        <v>5.3509139234415759</v>
      </c>
      <c r="I24" s="38">
        <f t="shared" si="6"/>
        <v>6.6429889290530231E-2</v>
      </c>
      <c r="J24" s="38">
        <f t="shared" si="7"/>
        <v>4.348647438391715E-3</v>
      </c>
      <c r="K24" s="38">
        <f t="shared" si="8"/>
        <v>-1.0695805585179047E-2</v>
      </c>
      <c r="L24" s="38">
        <f t="shared" si="9"/>
        <v>-4.0500711798204352E-3</v>
      </c>
      <c r="M24" s="38">
        <f t="shared" si="10"/>
        <v>4.379165717270142E-2</v>
      </c>
      <c r="N24" s="40">
        <f t="shared" si="11"/>
        <v>1.1242699015732912E-2</v>
      </c>
      <c r="O24" s="38">
        <f t="shared" si="12"/>
        <v>-0.13158409190239895</v>
      </c>
      <c r="U24" s="6"/>
      <c r="V24" s="6"/>
      <c r="W24" s="31"/>
      <c r="X24" s="31"/>
      <c r="Y24" s="31"/>
      <c r="Z24" s="31"/>
      <c r="AA24" s="23"/>
      <c r="AB24" s="23"/>
      <c r="AD24" s="12"/>
      <c r="AI24" s="22"/>
      <c r="AJ24" s="22"/>
      <c r="AU24" s="24"/>
      <c r="AV24" s="21"/>
      <c r="AW24" s="21"/>
      <c r="AX24" s="24"/>
      <c r="AY24" s="21"/>
      <c r="AZ24" s="21"/>
      <c r="BA24" s="24"/>
      <c r="BB24" s="21"/>
      <c r="BC24" s="21"/>
      <c r="BE24" s="24"/>
      <c r="BF24" s="21"/>
      <c r="BG24" s="21"/>
      <c r="BH24" s="24"/>
      <c r="BI24" s="21"/>
      <c r="BJ24" s="21"/>
      <c r="BK24" s="24"/>
      <c r="BL24" s="21"/>
      <c r="BM24" s="21"/>
    </row>
    <row r="25" spans="2:65" ht="15" customHeight="1" x14ac:dyDescent="0.25">
      <c r="B25" s="6">
        <v>25</v>
      </c>
      <c r="C25" s="38">
        <f t="shared" si="0"/>
        <v>0.78539816339744828</v>
      </c>
      <c r="D25" s="38">
        <f t="shared" si="1"/>
        <v>1.9634954084936207</v>
      </c>
      <c r="E25" s="18">
        <f t="shared" si="2"/>
        <v>3.6322762279568424</v>
      </c>
      <c r="F25" s="39">
        <f t="shared" si="3"/>
        <v>3.4919093052627219</v>
      </c>
      <c r="G25" s="39">
        <f t="shared" si="4"/>
        <v>7.1319576959737878</v>
      </c>
      <c r="H25" s="39">
        <f t="shared" si="5"/>
        <v>6.8563478877595037</v>
      </c>
      <c r="I25" s="38">
        <f t="shared" si="6"/>
        <v>6.1115498147287811E-2</v>
      </c>
      <c r="J25" s="38">
        <f t="shared" si="7"/>
        <v>3.847804454059617E-3</v>
      </c>
      <c r="K25" s="38">
        <f t="shared" si="8"/>
        <v>-7.0937271518484429E-3</v>
      </c>
      <c r="L25" s="38">
        <f t="shared" si="9"/>
        <v>3.6491224066661633E-3</v>
      </c>
      <c r="M25" s="38">
        <f t="shared" si="10"/>
        <v>-4.2039678816794844E-2</v>
      </c>
      <c r="N25" s="40">
        <f t="shared" si="11"/>
        <v>-1.0746807080269658E-2</v>
      </c>
      <c r="O25" s="38">
        <f t="shared" si="12"/>
        <v>0.10292451823284847</v>
      </c>
      <c r="U25" s="6"/>
      <c r="V25" s="6"/>
      <c r="W25" s="31"/>
      <c r="X25" s="31"/>
      <c r="Y25" s="31"/>
      <c r="Z25" s="31"/>
      <c r="AA25" s="23"/>
      <c r="AB25" s="23"/>
      <c r="AD25" s="12"/>
      <c r="AI25" s="22"/>
      <c r="AJ25" s="22"/>
      <c r="AU25" s="24"/>
      <c r="AV25" s="21"/>
      <c r="AW25" s="21"/>
      <c r="AX25" s="24"/>
      <c r="AY25" s="21"/>
      <c r="AZ25" s="21"/>
      <c r="BA25" s="24"/>
      <c r="BB25" s="21"/>
      <c r="BC25" s="21"/>
      <c r="BE25" s="24"/>
      <c r="BF25" s="21"/>
      <c r="BG25" s="21"/>
      <c r="BH25" s="24"/>
      <c r="BI25" s="21"/>
      <c r="BJ25" s="21"/>
      <c r="BK25" s="24"/>
      <c r="BL25" s="21"/>
      <c r="BM25" s="21"/>
    </row>
    <row r="26" spans="2:65" ht="15" customHeight="1" x14ac:dyDescent="0.25">
      <c r="B26" s="6">
        <v>27</v>
      </c>
      <c r="C26" s="38">
        <f t="shared" si="0"/>
        <v>0.84823001646924412</v>
      </c>
      <c r="D26" s="38">
        <f t="shared" si="1"/>
        <v>2.1205750411731104</v>
      </c>
      <c r="E26" s="18">
        <f t="shared" si="2"/>
        <v>4.2279461188445921</v>
      </c>
      <c r="F26" s="39">
        <f t="shared" si="3"/>
        <v>4.1079834936198374</v>
      </c>
      <c r="G26" s="39">
        <f t="shared" si="4"/>
        <v>8.9656770150465626</v>
      </c>
      <c r="H26" s="39">
        <f t="shared" si="5"/>
        <v>8.7112872661213441</v>
      </c>
      <c r="I26" s="38">
        <f t="shared" si="6"/>
        <v>5.6588424210451682E-2</v>
      </c>
      <c r="J26" s="38">
        <f t="shared" si="7"/>
        <v>3.2739856329464115E-3</v>
      </c>
      <c r="K26" s="38">
        <f t="shared" si="8"/>
        <v>-4.797043344715415E-3</v>
      </c>
      <c r="L26" s="38">
        <f t="shared" si="9"/>
        <v>-3.2650687067881873E-3</v>
      </c>
      <c r="M26" s="38">
        <f t="shared" si="10"/>
        <v>4.0252340853190391E-2</v>
      </c>
      <c r="N26" s="40">
        <f t="shared" si="11"/>
        <v>1.024868627670273E-2</v>
      </c>
      <c r="O26" s="38">
        <f t="shared" si="12"/>
        <v>-8.1924275364876301E-2</v>
      </c>
      <c r="U26" s="6"/>
      <c r="V26" s="6"/>
      <c r="W26" s="31"/>
      <c r="X26" s="31"/>
      <c r="Y26" s="31"/>
      <c r="Z26" s="31"/>
      <c r="AA26" s="23"/>
      <c r="AB26" s="23"/>
      <c r="AD26" s="12"/>
      <c r="AI26" s="22"/>
      <c r="AJ26" s="22"/>
      <c r="AU26" s="24"/>
      <c r="AV26" s="21"/>
      <c r="AW26" s="21"/>
      <c r="AX26" s="24"/>
      <c r="AY26" s="21"/>
      <c r="AZ26" s="21"/>
      <c r="BA26" s="24"/>
      <c r="BB26" s="21"/>
      <c r="BC26" s="21"/>
      <c r="BE26" s="24"/>
      <c r="BF26" s="21"/>
      <c r="BG26" s="21"/>
      <c r="BH26" s="24"/>
      <c r="BI26" s="21"/>
      <c r="BJ26" s="21"/>
      <c r="BK26" s="24"/>
      <c r="BL26" s="21"/>
      <c r="BM26" s="21"/>
    </row>
    <row r="27" spans="2:65" ht="15" customHeight="1" x14ac:dyDescent="0.25">
      <c r="B27" s="6">
        <v>29</v>
      </c>
      <c r="C27" s="38">
        <f t="shared" si="0"/>
        <v>0.91106186954104007</v>
      </c>
      <c r="D27" s="38">
        <f t="shared" si="1"/>
        <v>2.2776546738526</v>
      </c>
      <c r="E27" s="18">
        <f t="shared" si="2"/>
        <v>4.9281510754870128</v>
      </c>
      <c r="F27" s="39">
        <f t="shared" si="3"/>
        <v>4.8256266974170101</v>
      </c>
      <c r="G27" s="39">
        <f t="shared" si="4"/>
        <v>11.224626330534711</v>
      </c>
      <c r="H27" s="39">
        <f t="shared" si="5"/>
        <v>10.99111120163974</v>
      </c>
      <c r="I27" s="38">
        <f t="shared" si="6"/>
        <v>5.2685774264903285E-2</v>
      </c>
      <c r="J27" s="38">
        <f t="shared" si="7"/>
        <v>2.7251009371423987E-3</v>
      </c>
      <c r="K27" s="38">
        <f t="shared" si="8"/>
        <v>-3.2989727266043993E-3</v>
      </c>
      <c r="L27" s="38">
        <f t="shared" si="9"/>
        <v>2.9048440118195381E-3</v>
      </c>
      <c r="M27" s="38">
        <f t="shared" si="10"/>
        <v>-3.8481642692863978E-2</v>
      </c>
      <c r="N27" s="40">
        <f t="shared" si="11"/>
        <v>-9.7616940091373988E-3</v>
      </c>
      <c r="O27" s="38">
        <f t="shared" si="12"/>
        <v>6.6199357888783533E-2</v>
      </c>
      <c r="U27" s="6"/>
      <c r="V27" s="6"/>
      <c r="W27" s="31"/>
      <c r="X27" s="31"/>
      <c r="Y27" s="31"/>
      <c r="Z27" s="31"/>
      <c r="AA27" s="23"/>
      <c r="AB27" s="23"/>
      <c r="AD27" s="12"/>
      <c r="AI27" s="22"/>
      <c r="AJ27" s="22"/>
      <c r="AU27" s="24"/>
      <c r="AV27" s="21"/>
      <c r="AW27" s="21"/>
      <c r="AX27" s="24"/>
      <c r="AY27" s="21"/>
      <c r="AZ27" s="21"/>
      <c r="BA27" s="24"/>
      <c r="BB27" s="21"/>
      <c r="BC27" s="21"/>
      <c r="BE27" s="24"/>
      <c r="BF27" s="21"/>
      <c r="BG27" s="21"/>
      <c r="BH27" s="24"/>
      <c r="BI27" s="21"/>
      <c r="BJ27" s="21"/>
      <c r="BK27" s="24"/>
      <c r="BL27" s="21"/>
      <c r="BM27" s="21"/>
    </row>
    <row r="28" spans="2:65" ht="15" customHeight="1" x14ac:dyDescent="0.25">
      <c r="B28" s="6">
        <v>31</v>
      </c>
      <c r="C28" s="38">
        <f t="shared" si="0"/>
        <v>0.9738937226128358</v>
      </c>
      <c r="D28" s="38">
        <f t="shared" si="1"/>
        <v>2.4347343065320897</v>
      </c>
      <c r="E28" s="18">
        <f t="shared" si="2"/>
        <v>5.7502035160481206</v>
      </c>
      <c r="F28" s="39">
        <f t="shared" si="3"/>
        <v>5.6625824917587</v>
      </c>
      <c r="G28" s="39">
        <f t="shared" si="4"/>
        <v>14.000217770063804</v>
      </c>
      <c r="H28" s="39">
        <f t="shared" si="5"/>
        <v>13.786883856252871</v>
      </c>
      <c r="I28" s="38">
        <f t="shared" si="6"/>
        <v>4.9286692054264364E-2</v>
      </c>
      <c r="J28" s="38">
        <f t="shared" si="7"/>
        <v>2.238759885685056E-3</v>
      </c>
      <c r="K28" s="38">
        <f t="shared" si="8"/>
        <v>-2.3022830497474627E-3</v>
      </c>
      <c r="L28" s="38">
        <f t="shared" si="9"/>
        <v>-2.5721730745243629E-3</v>
      </c>
      <c r="M28" s="38">
        <f t="shared" si="10"/>
        <v>3.6760780967588412E-2</v>
      </c>
      <c r="N28" s="40">
        <f t="shared" si="11"/>
        <v>9.2939990030493809E-3</v>
      </c>
      <c r="O28" s="38">
        <f t="shared" si="12"/>
        <v>-5.4203234149508887E-2</v>
      </c>
      <c r="U28" s="6"/>
      <c r="V28" s="6"/>
      <c r="W28" s="31"/>
      <c r="X28" s="31"/>
      <c r="Y28" s="31"/>
      <c r="Z28" s="31"/>
      <c r="AA28" s="23"/>
      <c r="AB28" s="23"/>
      <c r="AD28" s="12"/>
      <c r="AI28" s="22"/>
      <c r="AJ28" s="22"/>
      <c r="AU28" s="24"/>
      <c r="AV28" s="21"/>
      <c r="AW28" s="21"/>
      <c r="AX28" s="24"/>
      <c r="AY28" s="21"/>
      <c r="AZ28" s="21"/>
      <c r="BA28" s="24"/>
      <c r="BB28" s="21"/>
      <c r="BC28" s="21"/>
      <c r="BE28" s="24"/>
      <c r="BF28" s="21"/>
      <c r="BG28" s="21"/>
      <c r="BH28" s="24"/>
      <c r="BI28" s="21"/>
      <c r="BJ28" s="21"/>
      <c r="BK28" s="24"/>
      <c r="BL28" s="21"/>
      <c r="BM28" s="21"/>
    </row>
    <row r="29" spans="2:65" ht="15" customHeight="1" x14ac:dyDescent="0.25">
      <c r="B29" s="6">
        <v>33</v>
      </c>
      <c r="C29" s="38">
        <f t="shared" si="0"/>
        <v>1.0367255756846319</v>
      </c>
      <c r="D29" s="38">
        <f t="shared" si="1"/>
        <v>2.5918139392115798</v>
      </c>
      <c r="E29" s="18">
        <f t="shared" si="2"/>
        <v>6.7144285117356182</v>
      </c>
      <c r="F29" s="39">
        <f t="shared" si="3"/>
        <v>6.6395444300952002</v>
      </c>
      <c r="G29" s="39">
        <f t="shared" si="4"/>
        <v>17.402549410556038</v>
      </c>
      <c r="H29" s="39">
        <f t="shared" si="5"/>
        <v>17.208463803935345</v>
      </c>
      <c r="I29" s="38">
        <f t="shared" si="6"/>
        <v>4.6299619808551372E-2</v>
      </c>
      <c r="J29" s="38">
        <f t="shared" si="7"/>
        <v>1.8245786774314164E-3</v>
      </c>
      <c r="K29" s="38">
        <f t="shared" si="8"/>
        <v>-1.6275685010554222E-3</v>
      </c>
      <c r="L29" s="38">
        <f t="shared" si="9"/>
        <v>2.2685698095985629E-3</v>
      </c>
      <c r="M29" s="38">
        <f t="shared" si="10"/>
        <v>-3.5109920471908106E-2</v>
      </c>
      <c r="N29" s="40">
        <f t="shared" si="11"/>
        <v>-8.8502072377145552E-3</v>
      </c>
      <c r="O29" s="38">
        <f t="shared" si="12"/>
        <v>4.4902010093341903E-2</v>
      </c>
      <c r="U29" s="6"/>
      <c r="V29" s="6"/>
      <c r="W29" s="31"/>
      <c r="X29" s="31"/>
      <c r="Y29" s="31"/>
      <c r="Z29" s="31"/>
      <c r="AA29" s="23"/>
      <c r="AB29" s="23"/>
      <c r="AD29" s="12"/>
      <c r="AI29" s="22"/>
      <c r="AJ29" s="22"/>
      <c r="AU29" s="24"/>
      <c r="AV29" s="21"/>
      <c r="AW29" s="21"/>
      <c r="AX29" s="24"/>
      <c r="AY29" s="21"/>
      <c r="AZ29" s="21"/>
      <c r="BA29" s="24"/>
      <c r="BB29" s="21"/>
      <c r="BC29" s="21"/>
      <c r="BE29" s="24"/>
      <c r="BF29" s="21"/>
      <c r="BG29" s="21"/>
      <c r="BH29" s="24"/>
      <c r="BI29" s="21"/>
      <c r="BJ29" s="21"/>
      <c r="BK29" s="24"/>
      <c r="BL29" s="21"/>
      <c r="BM29" s="21"/>
    </row>
    <row r="30" spans="2:65" ht="15" customHeight="1" x14ac:dyDescent="0.25">
      <c r="B30" s="6">
        <v>35</v>
      </c>
      <c r="C30" s="38">
        <f t="shared" si="0"/>
        <v>1.0995574287564276</v>
      </c>
      <c r="D30" s="38">
        <f t="shared" si="1"/>
        <v>2.748893571891069</v>
      </c>
      <c r="E30" s="18">
        <f t="shared" si="2"/>
        <v>7.8446663198501367</v>
      </c>
      <c r="F30" s="39">
        <f t="shared" si="3"/>
        <v>7.7806676879167052</v>
      </c>
      <c r="G30" s="39">
        <f t="shared" si="4"/>
        <v>21.564152820266408</v>
      </c>
      <c r="H30" s="39">
        <f t="shared" si="5"/>
        <v>21.388227392334777</v>
      </c>
      <c r="I30" s="38">
        <f t="shared" si="6"/>
        <v>4.3653927248062725E-2</v>
      </c>
      <c r="J30" s="38">
        <f t="shared" si="7"/>
        <v>1.4797499600977507E-3</v>
      </c>
      <c r="K30" s="38">
        <f t="shared" si="8"/>
        <v>-1.1637790998140815E-3</v>
      </c>
      <c r="L30" s="38">
        <f t="shared" si="9"/>
        <v>-1.9940615053774939E-3</v>
      </c>
      <c r="M30" s="38">
        <f t="shared" si="10"/>
        <v>3.3540307742153941E-2</v>
      </c>
      <c r="N30" s="40">
        <f t="shared" si="11"/>
        <v>8.432522920136824E-3</v>
      </c>
      <c r="O30" s="38">
        <f t="shared" si="12"/>
        <v>-3.7586424077732175E-2</v>
      </c>
      <c r="U30" s="6"/>
      <c r="V30" s="6"/>
      <c r="W30" s="31"/>
      <c r="X30" s="31"/>
      <c r="Y30" s="31"/>
      <c r="Z30" s="31"/>
      <c r="AA30" s="23"/>
      <c r="AB30" s="23"/>
      <c r="AD30" s="12"/>
      <c r="AI30" s="22"/>
      <c r="AJ30" s="22"/>
      <c r="AU30" s="24"/>
      <c r="AV30" s="21"/>
      <c r="AW30" s="21"/>
      <c r="AX30" s="24"/>
      <c r="AY30" s="21"/>
      <c r="AZ30" s="21"/>
      <c r="BA30" s="24"/>
      <c r="BB30" s="21"/>
      <c r="BC30" s="21"/>
      <c r="BE30" s="24"/>
      <c r="BF30" s="21"/>
      <c r="BG30" s="21"/>
      <c r="BH30" s="24"/>
      <c r="BI30" s="21"/>
      <c r="BJ30" s="21"/>
      <c r="BK30" s="24"/>
      <c r="BL30" s="21"/>
      <c r="BM30" s="21"/>
    </row>
    <row r="31" spans="2:65" ht="15" customHeight="1" x14ac:dyDescent="0.25">
      <c r="B31" s="6">
        <v>37</v>
      </c>
      <c r="C31" s="38">
        <f t="shared" si="0"/>
        <v>1.1623892818282235</v>
      </c>
      <c r="D31" s="38">
        <f t="shared" si="1"/>
        <v>2.9059732045705591</v>
      </c>
      <c r="E31" s="18">
        <f t="shared" si="2"/>
        <v>9.1688618290606936</v>
      </c>
      <c r="F31" s="39">
        <f t="shared" si="3"/>
        <v>9.114166294313824</v>
      </c>
      <c r="G31" s="39">
        <f t="shared" si="4"/>
        <v>26.644466791660182</v>
      </c>
      <c r="H31" s="39">
        <f t="shared" si="5"/>
        <v>26.48552303327612</v>
      </c>
      <c r="I31" s="38">
        <f t="shared" si="6"/>
        <v>4.1294255504924202E-2</v>
      </c>
      <c r="J31" s="38">
        <f t="shared" si="7"/>
        <v>1.1965582894928409E-3</v>
      </c>
      <c r="K31" s="38">
        <f t="shared" si="8"/>
        <v>-8.4062657218320633E-4</v>
      </c>
      <c r="L31" s="38">
        <f t="shared" si="9"/>
        <v>1.7477073262694722E-3</v>
      </c>
      <c r="M31" s="38">
        <f t="shared" si="10"/>
        <v>-3.2057163842238209E-2</v>
      </c>
      <c r="N31" s="40">
        <f t="shared" si="11"/>
        <v>-8.0415648659168878E-3</v>
      </c>
      <c r="O31" s="38">
        <f t="shared" si="12"/>
        <v>3.1758887328119878E-2</v>
      </c>
      <c r="U31" s="6"/>
      <c r="V31" s="6"/>
      <c r="W31" s="31"/>
      <c r="X31" s="31"/>
      <c r="Y31" s="31"/>
      <c r="Z31" s="31"/>
      <c r="AA31" s="23"/>
      <c r="AB31" s="23"/>
      <c r="AD31" s="12"/>
      <c r="AI31" s="22"/>
      <c r="AJ31" s="22"/>
      <c r="AU31" s="24"/>
      <c r="AV31" s="21"/>
      <c r="AW31" s="21"/>
      <c r="AX31" s="24"/>
      <c r="AY31" s="21"/>
      <c r="AZ31" s="21"/>
      <c r="BA31" s="24"/>
      <c r="BB31" s="21"/>
      <c r="BC31" s="21"/>
      <c r="BE31" s="24"/>
      <c r="BF31" s="21"/>
      <c r="BG31" s="21"/>
      <c r="BH31" s="24"/>
      <c r="BI31" s="21"/>
      <c r="BJ31" s="21"/>
      <c r="BK31" s="24"/>
      <c r="BL31" s="21"/>
      <c r="BM31" s="21"/>
    </row>
    <row r="32" spans="2:65" x14ac:dyDescent="0.25">
      <c r="B32" s="6">
        <v>39</v>
      </c>
      <c r="C32" s="38">
        <f t="shared" si="0"/>
        <v>1.2252211349000193</v>
      </c>
      <c r="D32" s="38">
        <f t="shared" si="1"/>
        <v>3.0630528372500483</v>
      </c>
      <c r="E32" s="18">
        <f t="shared" si="2"/>
        <v>10.719755490814936</v>
      </c>
      <c r="F32" s="39">
        <f t="shared" si="3"/>
        <v>10.673010717827328</v>
      </c>
      <c r="G32" s="39">
        <f t="shared" si="4"/>
        <v>32.835177470767476</v>
      </c>
      <c r="H32" s="39">
        <f t="shared" si="5"/>
        <v>32.691995761241174</v>
      </c>
      <c r="I32" s="38">
        <f t="shared" si="6"/>
        <v>3.9176601376466544E-2</v>
      </c>
      <c r="J32" s="38">
        <f t="shared" si="7"/>
        <v>9.6594999141791545E-4</v>
      </c>
      <c r="K32" s="38">
        <f t="shared" si="8"/>
        <v>-6.1273042229108342E-4</v>
      </c>
      <c r="L32" s="38">
        <f t="shared" si="9"/>
        <v>-1.5279659029094758E-3</v>
      </c>
      <c r="M32" s="38">
        <f t="shared" si="10"/>
        <v>3.0661701599336032E-2</v>
      </c>
      <c r="N32" s="40">
        <f t="shared" si="11"/>
        <v>7.6769341274167593E-3</v>
      </c>
      <c r="O32" s="38">
        <f t="shared" si="12"/>
        <v>-2.706338340724717E-2</v>
      </c>
    </row>
    <row r="33" spans="2:15" x14ac:dyDescent="0.25">
      <c r="B33" s="6">
        <v>41</v>
      </c>
      <c r="C33" s="38">
        <f t="shared" si="0"/>
        <v>1.288052987971815</v>
      </c>
      <c r="D33" s="38">
        <f t="shared" si="1"/>
        <v>3.2201324699295375</v>
      </c>
      <c r="E33" s="18">
        <f t="shared" si="2"/>
        <v>12.535692820016049</v>
      </c>
      <c r="F33" s="39">
        <f t="shared" si="3"/>
        <v>12.495743054248592</v>
      </c>
      <c r="G33" s="39">
        <f t="shared" si="4"/>
        <v>40.366591482796245</v>
      </c>
      <c r="H33" s="39">
        <f t="shared" si="5"/>
        <v>40.237947944882386</v>
      </c>
      <c r="I33" s="38">
        <f t="shared" si="6"/>
        <v>3.7265547650785248E-2</v>
      </c>
      <c r="J33" s="38">
        <f t="shared" si="7"/>
        <v>7.7915315886947214E-4</v>
      </c>
      <c r="K33" s="38">
        <f t="shared" si="8"/>
        <v>-4.5026629393005396E-4</v>
      </c>
      <c r="L33" s="38">
        <f t="shared" si="9"/>
        <v>1.3329534609995328E-3</v>
      </c>
      <c r="M33" s="38">
        <f t="shared" si="10"/>
        <v>-2.9352524314458988E-2</v>
      </c>
      <c r="N33" s="40">
        <f t="shared" si="11"/>
        <v>-7.337604792339145E-3</v>
      </c>
      <c r="O33" s="38">
        <f t="shared" si="12"/>
        <v>2.3240720065814756E-2</v>
      </c>
    </row>
    <row r="34" spans="2:15" x14ac:dyDescent="0.25">
      <c r="B34" s="6">
        <v>43</v>
      </c>
      <c r="C34" s="38">
        <f t="shared" si="0"/>
        <v>1.350884841043611</v>
      </c>
      <c r="D34" s="38">
        <f t="shared" si="1"/>
        <v>3.3772121026090272</v>
      </c>
      <c r="E34" s="18">
        <f t="shared" si="2"/>
        <v>14.661572479697682</v>
      </c>
      <c r="F34" s="39">
        <f t="shared" si="3"/>
        <v>14.627429971715074</v>
      </c>
      <c r="G34" s="39">
        <f t="shared" si="4"/>
        <v>49.515240021714455</v>
      </c>
      <c r="H34" s="39">
        <f t="shared" si="5"/>
        <v>49.399933530542171</v>
      </c>
      <c r="I34" s="38">
        <f t="shared" si="6"/>
        <v>3.5532266364702213E-2</v>
      </c>
      <c r="J34" s="38">
        <f t="shared" si="7"/>
        <v>6.2833619916222649E-4</v>
      </c>
      <c r="K34" s="38">
        <f t="shared" si="8"/>
        <v>-3.3331805560833259E-4</v>
      </c>
      <c r="L34" s="38">
        <f t="shared" si="9"/>
        <v>-1.1606229787837834E-3</v>
      </c>
      <c r="M34" s="38">
        <f t="shared" si="10"/>
        <v>2.8126591099933242E-2</v>
      </c>
      <c r="N34" s="40">
        <f t="shared" si="11"/>
        <v>7.022190246007168E-3</v>
      </c>
      <c r="O34" s="38">
        <f t="shared" si="12"/>
        <v>-2.0099246342842353E-2</v>
      </c>
    </row>
    <row r="35" spans="2:15" x14ac:dyDescent="0.25">
      <c r="B35" s="6">
        <v>45</v>
      </c>
      <c r="C35" s="38">
        <f t="shared" si="0"/>
        <v>1.4137166941154069</v>
      </c>
      <c r="D35" s="38">
        <f t="shared" si="1"/>
        <v>3.5342917352885173</v>
      </c>
      <c r="E35" s="18">
        <f t="shared" si="2"/>
        <v>17.149956390888303</v>
      </c>
      <c r="F35" s="39">
        <f t="shared" si="3"/>
        <v>17.120776974464992</v>
      </c>
      <c r="G35" s="39">
        <f t="shared" si="4"/>
        <v>60.612949132875016</v>
      </c>
      <c r="H35" s="39">
        <f t="shared" si="5"/>
        <v>60.509820562569566</v>
      </c>
      <c r="I35" s="38">
        <f t="shared" si="6"/>
        <v>3.3953054526271002E-2</v>
      </c>
      <c r="J35" s="38">
        <f t="shared" si="7"/>
        <v>5.0680071921195276E-4</v>
      </c>
      <c r="K35" s="38">
        <f t="shared" si="8"/>
        <v>-2.4839333043521643E-4</v>
      </c>
      <c r="L35" s="38">
        <f t="shared" si="9"/>
        <v>1.0088865191155828E-3</v>
      </c>
      <c r="M35" s="38">
        <f t="shared" si="10"/>
        <v>-2.6979879801201759E-2</v>
      </c>
      <c r="N35" s="40">
        <f t="shared" si="11"/>
        <v>-6.7291222664475417E-3</v>
      </c>
      <c r="O35" s="38">
        <f t="shared" si="12"/>
        <v>1.7495263301308801E-2</v>
      </c>
    </row>
    <row r="36" spans="2:15" x14ac:dyDescent="0.25">
      <c r="B36" s="6">
        <v>47</v>
      </c>
      <c r="C36" s="38">
        <f t="shared" si="0"/>
        <v>1.4765485471872029</v>
      </c>
      <c r="D36" s="38">
        <f t="shared" si="1"/>
        <v>3.6913713679680074</v>
      </c>
      <c r="E36" s="18">
        <f t="shared" si="2"/>
        <v>20.062369314894536</v>
      </c>
      <c r="F36" s="39">
        <f t="shared" si="3"/>
        <v>20.03743153518489</v>
      </c>
      <c r="G36" s="39">
        <f t="shared" si="4"/>
        <v>74.057655662601618</v>
      </c>
      <c r="H36" s="39">
        <f t="shared" si="5"/>
        <v>73.965601056600732</v>
      </c>
      <c r="I36" s="38">
        <f t="shared" si="6"/>
        <v>3.2508243695365854E-2</v>
      </c>
      <c r="J36" s="38">
        <f t="shared" si="7"/>
        <v>4.0895872235709174E-4</v>
      </c>
      <c r="K36" s="38">
        <f t="shared" si="8"/>
        <v>-1.8623185216597963E-4</v>
      </c>
      <c r="L36" s="38">
        <f t="shared" si="9"/>
        <v>-8.7569675642099542E-4</v>
      </c>
      <c r="M36" s="38">
        <f t="shared" si="10"/>
        <v>2.5907839232047439E-2</v>
      </c>
      <c r="N36" s="40">
        <f t="shared" si="11"/>
        <v>6.4567694093514393E-3</v>
      </c>
      <c r="O36" s="38">
        <f t="shared" si="12"/>
        <v>-1.5319659172099204E-2</v>
      </c>
    </row>
    <row r="37" spans="2:15" x14ac:dyDescent="0.25">
      <c r="B37" s="6">
        <v>49</v>
      </c>
      <c r="C37" s="38">
        <f t="shared" si="0"/>
        <v>1.5393804002589986</v>
      </c>
      <c r="D37" s="38">
        <f t="shared" si="1"/>
        <v>3.8484510006474966</v>
      </c>
      <c r="E37" s="18">
        <f t="shared" si="2"/>
        <v>23.470820039898111</v>
      </c>
      <c r="F37" s="39">
        <f t="shared" si="3"/>
        <v>23.449507315619297</v>
      </c>
      <c r="G37" s="39">
        <f t="shared" si="4"/>
        <v>90.326300868563209</v>
      </c>
      <c r="H37" s="39">
        <f t="shared" si="5"/>
        <v>90.244279893485867</v>
      </c>
      <c r="I37" s="38">
        <f t="shared" si="6"/>
        <v>3.1181376605759085E-2</v>
      </c>
      <c r="J37" s="38">
        <f t="shared" si="7"/>
        <v>3.302195890827132E-4</v>
      </c>
      <c r="K37" s="38">
        <f t="shared" si="8"/>
        <v>-1.4040254330899271E-4</v>
      </c>
      <c r="L37" s="38">
        <f t="shared" si="9"/>
        <v>7.590992936077843E-4</v>
      </c>
      <c r="M37" s="38">
        <f t="shared" si="10"/>
        <v>-2.4905694691805657E-2</v>
      </c>
      <c r="N37" s="40">
        <f t="shared" si="11"/>
        <v>-6.2035133238930529E-3</v>
      </c>
      <c r="O37" s="38">
        <f t="shared" si="12"/>
        <v>1.3488628524080679E-2</v>
      </c>
    </row>
    <row r="38" spans="2:15" x14ac:dyDescent="0.25">
      <c r="B38" s="6">
        <v>51</v>
      </c>
      <c r="C38" s="38">
        <f t="shared" si="0"/>
        <v>1.6022122533307945</v>
      </c>
      <c r="D38" s="38">
        <f t="shared" si="1"/>
        <v>4.0055306333269867</v>
      </c>
      <c r="E38" s="18">
        <f t="shared" si="2"/>
        <v>27.459581782880644</v>
      </c>
      <c r="F38" s="39">
        <f t="shared" si="3"/>
        <v>27.441367161471941</v>
      </c>
      <c r="G38" s="39">
        <f t="shared" si="4"/>
        <v>109.9901960096761</v>
      </c>
      <c r="H38" s="39">
        <f t="shared" si="5"/>
        <v>109.91723678564908</v>
      </c>
      <c r="I38" s="38">
        <f t="shared" si="6"/>
        <v>2.9958577523180298E-2</v>
      </c>
      <c r="J38" s="38">
        <f t="shared" si="7"/>
        <v>2.6684866330939637E-4</v>
      </c>
      <c r="K38" s="38">
        <f t="shared" si="8"/>
        <v>-1.0639095558895211E-4</v>
      </c>
      <c r="L38" s="38">
        <f t="shared" si="9"/>
        <v>-6.5726418195006825E-4</v>
      </c>
      <c r="M38" s="38">
        <f t="shared" si="10"/>
        <v>2.3968651326145365E-2</v>
      </c>
      <c r="N38" s="40">
        <f t="shared" si="11"/>
        <v>5.9677960997360519E-3</v>
      </c>
      <c r="O38" s="38">
        <f t="shared" si="12"/>
        <v>-1.19371236917191E-2</v>
      </c>
    </row>
    <row r="39" spans="2:15" x14ac:dyDescent="0.25">
      <c r="B39" s="6">
        <v>53</v>
      </c>
      <c r="C39" s="38">
        <f t="shared" si="0"/>
        <v>1.6650441064025905</v>
      </c>
      <c r="D39" s="38">
        <f t="shared" si="1"/>
        <v>4.1626102660064763</v>
      </c>
      <c r="E39" s="18">
        <f t="shared" si="2"/>
        <v>32.127275826933655</v>
      </c>
      <c r="F39" s="39">
        <f t="shared" si="3"/>
        <v>32.111708955766829</v>
      </c>
      <c r="G39" s="39">
        <f t="shared" si="4"/>
        <v>133.73332817601573</v>
      </c>
      <c r="H39" s="39">
        <f t="shared" si="5"/>
        <v>133.66852935828712</v>
      </c>
      <c r="I39" s="38">
        <f t="shared" si="6"/>
        <v>2.8828065163815003E-2</v>
      </c>
      <c r="J39" s="38">
        <f t="shared" si="7"/>
        <v>2.158266326768993E-4</v>
      </c>
      <c r="K39" s="38">
        <f t="shared" si="8"/>
        <v>-8.0996903776777817E-5</v>
      </c>
      <c r="L39" s="38">
        <f t="shared" si="9"/>
        <v>5.6850276450424769E-4</v>
      </c>
      <c r="M39" s="38">
        <f t="shared" si="10"/>
        <v>-2.3092026404127386E-2</v>
      </c>
      <c r="N39" s="40">
        <f t="shared" si="11"/>
        <v>-5.7481478359234705E-3</v>
      </c>
      <c r="O39" s="38">
        <f t="shared" si="12"/>
        <v>1.0614166556194805E-2</v>
      </c>
    </row>
    <row r="40" spans="2:15" x14ac:dyDescent="0.25">
      <c r="B40" s="6">
        <v>55</v>
      </c>
      <c r="C40" s="38">
        <f t="shared" si="0"/>
        <v>1.7278759594743862</v>
      </c>
      <c r="D40" s="38">
        <f t="shared" si="1"/>
        <v>4.3196898986859651</v>
      </c>
      <c r="E40" s="18">
        <f t="shared" si="2"/>
        <v>37.589309911442193</v>
      </c>
      <c r="F40" s="39">
        <f t="shared" si="3"/>
        <v>37.576005902948843</v>
      </c>
      <c r="G40" s="39">
        <f t="shared" si="4"/>
        <v>162.37416232303306</v>
      </c>
      <c r="H40" s="39">
        <f t="shared" si="5"/>
        <v>162.31669313193231</v>
      </c>
      <c r="I40" s="38">
        <f t="shared" si="6"/>
        <v>2.7779771885130821E-2</v>
      </c>
      <c r="J40" s="38">
        <f t="shared" si="7"/>
        <v>1.7472225670440861E-4</v>
      </c>
      <c r="K40" s="38">
        <f t="shared" si="8"/>
        <v>-6.1931469151635957E-5</v>
      </c>
      <c r="L40" s="38">
        <f t="shared" si="9"/>
        <v>-4.9127430316571409E-4</v>
      </c>
      <c r="M40" s="38">
        <f t="shared" si="10"/>
        <v>2.2271332224303799E-2</v>
      </c>
      <c r="N40" s="40">
        <f t="shared" si="11"/>
        <v>5.5432008674447097E-3</v>
      </c>
      <c r="O40" s="38">
        <f t="shared" si="12"/>
        <v>-9.4794474425410752E-3</v>
      </c>
    </row>
    <row r="41" spans="2:15" x14ac:dyDescent="0.25">
      <c r="B41" s="6">
        <v>57</v>
      </c>
      <c r="C41" s="38">
        <f t="shared" si="0"/>
        <v>1.7907078125461819</v>
      </c>
      <c r="D41" s="38">
        <f t="shared" si="1"/>
        <v>4.4767695313654547</v>
      </c>
      <c r="E41" s="18">
        <f t="shared" si="2"/>
        <v>43.98073166381895</v>
      </c>
      <c r="F41" s="39">
        <f t="shared" si="3"/>
        <v>43.969361579227488</v>
      </c>
      <c r="G41" s="39">
        <f t="shared" si="4"/>
        <v>196.89159947974457</v>
      </c>
      <c r="H41" s="39">
        <f t="shared" si="5"/>
        <v>196.84069823147647</v>
      </c>
      <c r="I41" s="38">
        <f t="shared" si="6"/>
        <v>2.6805043047056058E-2</v>
      </c>
      <c r="J41" s="38">
        <f t="shared" si="7"/>
        <v>1.4158267274042203E-4</v>
      </c>
      <c r="K41" s="38">
        <f t="shared" si="8"/>
        <v>-4.754403448816643E-5</v>
      </c>
      <c r="L41" s="38">
        <f t="shared" si="9"/>
        <v>4.2418563893299727E-4</v>
      </c>
      <c r="M41" s="38">
        <f t="shared" si="10"/>
        <v>-2.150232486098937E-2</v>
      </c>
      <c r="N41" s="40">
        <f t="shared" si="11"/>
        <v>-5.3516951437729346E-3</v>
      </c>
      <c r="O41" s="38">
        <f t="shared" si="12"/>
        <v>8.500827637688212E-3</v>
      </c>
    </row>
    <row r="42" spans="2:15" x14ac:dyDescent="0.25">
      <c r="B42" s="6">
        <v>59</v>
      </c>
      <c r="C42" s="38">
        <f t="shared" si="0"/>
        <v>1.8535396656179779</v>
      </c>
      <c r="D42" s="38">
        <f t="shared" si="1"/>
        <v>4.6338491640449444</v>
      </c>
      <c r="E42" s="18">
        <f t="shared" si="2"/>
        <v>51.459567623279369</v>
      </c>
      <c r="F42" s="39">
        <f t="shared" si="3"/>
        <v>51.449850339674086</v>
      </c>
      <c r="G42" s="39">
        <f t="shared" si="4"/>
        <v>238.45587441324739</v>
      </c>
      <c r="H42" s="39">
        <f t="shared" si="5"/>
        <v>238.41084598673626</v>
      </c>
      <c r="I42" s="38">
        <f t="shared" si="6"/>
        <v>2.5896397520037206E-2</v>
      </c>
      <c r="J42" s="38">
        <f t="shared" si="7"/>
        <v>1.1484150813594809E-4</v>
      </c>
      <c r="K42" s="38">
        <f t="shared" si="8"/>
        <v>-3.6635281173918862E-5</v>
      </c>
      <c r="L42" s="38">
        <f t="shared" si="9"/>
        <v>-3.6598624693583073E-4</v>
      </c>
      <c r="M42" s="38">
        <f t="shared" si="10"/>
        <v>2.0781029433165153E-2</v>
      </c>
      <c r="N42" s="40">
        <f t="shared" si="11"/>
        <v>5.1724778846231828E-3</v>
      </c>
      <c r="O42" s="38">
        <f t="shared" si="12"/>
        <v>-7.6524848543085156E-3</v>
      </c>
    </row>
    <row r="43" spans="2:15" x14ac:dyDescent="0.25">
      <c r="B43" s="6">
        <v>61</v>
      </c>
      <c r="C43" s="38">
        <f t="shared" si="0"/>
        <v>1.9163715186897738</v>
      </c>
      <c r="D43" s="38">
        <f t="shared" si="1"/>
        <v>4.7909287967244349</v>
      </c>
      <c r="E43" s="18">
        <f t="shared" si="2"/>
        <v>60.210730413308937</v>
      </c>
      <c r="F43" s="39">
        <f t="shared" si="3"/>
        <v>60.202425672925884</v>
      </c>
      <c r="G43" s="39">
        <f t="shared" si="4"/>
        <v>288.46532220893351</v>
      </c>
      <c r="H43" s="39">
        <f t="shared" si="5"/>
        <v>288.42553478908303</v>
      </c>
      <c r="I43" s="38">
        <f t="shared" si="6"/>
        <v>2.5047335306265493E-2</v>
      </c>
      <c r="J43" s="38">
        <f t="shared" si="7"/>
        <v>9.3243259311005314E-5</v>
      </c>
      <c r="K43" s="38">
        <f t="shared" si="8"/>
        <v>-2.832772856675647E-5</v>
      </c>
      <c r="L43" s="38">
        <f t="shared" si="9"/>
        <v>3.1556039321885667E-4</v>
      </c>
      <c r="M43" s="38">
        <f t="shared" si="10"/>
        <v>-2.0103749412132228E-2</v>
      </c>
      <c r="N43" s="40">
        <f t="shared" si="11"/>
        <v>-5.0044996725603173E-3</v>
      </c>
      <c r="O43" s="38">
        <f t="shared" si="12"/>
        <v>6.9135218411904382E-3</v>
      </c>
    </row>
    <row r="44" spans="2:15" x14ac:dyDescent="0.25">
      <c r="B44" s="6">
        <v>63</v>
      </c>
      <c r="C44" s="38">
        <f t="shared" si="0"/>
        <v>1.9792033717615698</v>
      </c>
      <c r="D44" s="38">
        <f t="shared" si="1"/>
        <v>4.9480084294039246</v>
      </c>
      <c r="E44" s="18">
        <f t="shared" si="2"/>
        <v>70.450590666827438</v>
      </c>
      <c r="F44" s="39">
        <f t="shared" si="3"/>
        <v>70.443493136732471</v>
      </c>
      <c r="G44" s="39">
        <f t="shared" si="4"/>
        <v>348.59011647594764</v>
      </c>
      <c r="H44" s="39">
        <f t="shared" si="5"/>
        <v>348.55499783720978</v>
      </c>
      <c r="I44" s="38">
        <f t="shared" si="6"/>
        <v>2.4252181804479286E-2</v>
      </c>
      <c r="J44" s="38">
        <f t="shared" si="7"/>
        <v>7.5781764359985311E-5</v>
      </c>
      <c r="K44" s="38">
        <f t="shared" si="8"/>
        <v>-2.1975238882668047E-5</v>
      </c>
      <c r="L44" s="38">
        <f t="shared" si="9"/>
        <v>-2.7191761637773183E-4</v>
      </c>
      <c r="M44" s="38">
        <f t="shared" si="10"/>
        <v>1.9467065260788518E-2</v>
      </c>
      <c r="N44" s="40">
        <f t="shared" si="11"/>
        <v>4.846808461404074E-3</v>
      </c>
      <c r="O44" s="38">
        <f t="shared" si="12"/>
        <v>-6.2669124429667079E-3</v>
      </c>
    </row>
    <row r="45" spans="2:15" x14ac:dyDescent="0.25">
      <c r="B45" s="6">
        <v>65</v>
      </c>
      <c r="C45" s="38">
        <f t="shared" si="0"/>
        <v>2.0420352248333655</v>
      </c>
      <c r="D45" s="38">
        <f t="shared" si="1"/>
        <v>5.1050880620834143</v>
      </c>
      <c r="E45" s="18">
        <f t="shared" si="2"/>
        <v>82.432326743925458</v>
      </c>
      <c r="F45" s="39">
        <f t="shared" si="3"/>
        <v>82.426260939201214</v>
      </c>
      <c r="G45" s="39">
        <f t="shared" si="4"/>
        <v>420.82428719017321</v>
      </c>
      <c r="H45" s="39">
        <f t="shared" si="5"/>
        <v>420.79332072288855</v>
      </c>
      <c r="I45" s="38">
        <f t="shared" si="6"/>
        <v>2.3505960825879926E-2</v>
      </c>
      <c r="J45" s="38">
        <f t="shared" si="7"/>
        <v>6.165051614851551E-5</v>
      </c>
      <c r="K45" s="38">
        <f t="shared" si="8"/>
        <v>-1.7099191793489903E-5</v>
      </c>
      <c r="L45" s="38">
        <f t="shared" si="9"/>
        <v>2.3418239916201761E-4</v>
      </c>
      <c r="M45" s="38">
        <f t="shared" si="10"/>
        <v>-1.8867826129665737E-2</v>
      </c>
      <c r="N45" s="40">
        <f t="shared" si="11"/>
        <v>-4.6985425004079382E-3</v>
      </c>
      <c r="O45" s="38">
        <f t="shared" si="12"/>
        <v>5.6986961339676344E-3</v>
      </c>
    </row>
    <row r="46" spans="2:15" x14ac:dyDescent="0.25">
      <c r="B46" s="6">
        <v>67</v>
      </c>
      <c r="C46" s="38">
        <f t="shared" si="0"/>
        <v>2.1048670779051615</v>
      </c>
      <c r="D46" s="38">
        <f t="shared" si="1"/>
        <v>5.2621676947629039</v>
      </c>
      <c r="E46" s="18">
        <f t="shared" si="2"/>
        <v>96.452184512801708</v>
      </c>
      <c r="F46" s="39">
        <f t="shared" si="3"/>
        <v>96.447000457720534</v>
      </c>
      <c r="G46" s="39">
        <f t="shared" si="4"/>
        <v>507.54756943257604</v>
      </c>
      <c r="H46" s="39">
        <f t="shared" si="5"/>
        <v>507.52029006539999</v>
      </c>
      <c r="I46" s="38">
        <f t="shared" si="6"/>
        <v>2.2804290353465602E-2</v>
      </c>
      <c r="J46" s="38">
        <f t="shared" si="7"/>
        <v>5.0202734352553177E-5</v>
      </c>
      <c r="K46" s="38">
        <f t="shared" si="8"/>
        <v>-1.3343094838733745E-5</v>
      </c>
      <c r="L46" s="38">
        <f t="shared" si="9"/>
        <v>-2.0158363074429509E-4</v>
      </c>
      <c r="M46" s="38">
        <f t="shared" si="10"/>
        <v>1.8303137224987012E-2</v>
      </c>
      <c r="N46" s="40">
        <f t="shared" si="11"/>
        <v>4.558922838265431E-3</v>
      </c>
      <c r="O46" s="38">
        <f t="shared" si="12"/>
        <v>-5.1973573138506144E-3</v>
      </c>
    </row>
    <row r="47" spans="2:15" x14ac:dyDescent="0.25">
      <c r="B47" s="6">
        <v>69</v>
      </c>
      <c r="C47" s="38">
        <f t="shared" si="0"/>
        <v>2.1676989309769574</v>
      </c>
      <c r="D47" s="38">
        <f t="shared" si="1"/>
        <v>5.4192473274423936</v>
      </c>
      <c r="E47" s="18">
        <f t="shared" si="2"/>
        <v>112.85680196565018</v>
      </c>
      <c r="F47" s="39">
        <f t="shared" si="3"/>
        <v>112.85237148555622</v>
      </c>
      <c r="G47" s="39">
        <f t="shared" si="4"/>
        <v>611.5989224360452</v>
      </c>
      <c r="H47" s="39">
        <f t="shared" si="5"/>
        <v>611.57491256863671</v>
      </c>
      <c r="I47" s="38">
        <f t="shared" si="6"/>
        <v>2.2143296430176745E-2</v>
      </c>
      <c r="J47" s="38">
        <f t="shared" si="7"/>
        <v>4.0919381683939377E-5</v>
      </c>
      <c r="K47" s="38">
        <f t="shared" si="8"/>
        <v>-1.044005572880796E-5</v>
      </c>
      <c r="L47" s="38">
        <f t="shared" si="9"/>
        <v>1.7344426581915467E-4</v>
      </c>
      <c r="M47" s="38">
        <f t="shared" si="10"/>
        <v>-1.777034467565556E-2</v>
      </c>
      <c r="N47" s="40">
        <f t="shared" si="11"/>
        <v>-4.4272458366006419E-3</v>
      </c>
      <c r="O47" s="38">
        <f t="shared" si="12"/>
        <v>4.7533432507212425E-3</v>
      </c>
    </row>
    <row r="48" spans="2:15" x14ac:dyDescent="0.25">
      <c r="B48" s="6">
        <v>71</v>
      </c>
      <c r="C48" s="38">
        <f t="shared" si="0"/>
        <v>2.2305307840487534</v>
      </c>
      <c r="D48" s="38">
        <f t="shared" si="1"/>
        <v>5.5763269601218832</v>
      </c>
      <c r="E48" s="18">
        <f t="shared" si="2"/>
        <v>132.05177976906174</v>
      </c>
      <c r="F48" s="39">
        <f t="shared" si="3"/>
        <v>132.04799332127993</v>
      </c>
      <c r="G48" s="39">
        <f t="shared" si="4"/>
        <v>736.36389965829642</v>
      </c>
      <c r="H48" s="39">
        <f t="shared" si="5"/>
        <v>736.3427851874477</v>
      </c>
      <c r="I48" s="38">
        <f t="shared" si="6"/>
        <v>2.1519541601157679E-2</v>
      </c>
      <c r="J48" s="38">
        <f t="shared" si="7"/>
        <v>3.3383594184910688E-5</v>
      </c>
      <c r="K48" s="38">
        <f t="shared" si="8"/>
        <v>-8.1893049899628951E-6</v>
      </c>
      <c r="L48" s="38">
        <f t="shared" si="9"/>
        <v>-1.4917144448706694E-4</v>
      </c>
      <c r="M48" s="38">
        <f t="shared" si="10"/>
        <v>1.7267019164754635E-2</v>
      </c>
      <c r="N48" s="40">
        <f t="shared" si="11"/>
        <v>4.3028759602454225E-3</v>
      </c>
      <c r="O48" s="38">
        <f t="shared" si="12"/>
        <v>-4.35868695952874E-3</v>
      </c>
    </row>
    <row r="49" spans="2:15" x14ac:dyDescent="0.25">
      <c r="B49" s="6">
        <v>73</v>
      </c>
      <c r="C49" s="38">
        <f t="shared" si="0"/>
        <v>2.2933626371205489</v>
      </c>
      <c r="D49" s="38">
        <f t="shared" si="1"/>
        <v>5.733406592801372</v>
      </c>
      <c r="E49" s="18">
        <f t="shared" si="2"/>
        <v>154.51170965397054</v>
      </c>
      <c r="F49" s="39">
        <f t="shared" si="3"/>
        <v>154.50847361938727</v>
      </c>
      <c r="G49" s="39">
        <f t="shared" si="4"/>
        <v>885.8784547950861</v>
      </c>
      <c r="H49" s="39">
        <f t="shared" si="5"/>
        <v>885.85990129307186</v>
      </c>
      <c r="I49" s="38">
        <f t="shared" si="6"/>
        <v>2.092996511893418E-2</v>
      </c>
      <c r="J49" s="38">
        <f t="shared" si="7"/>
        <v>2.7260262014217546E-5</v>
      </c>
      <c r="K49" s="38">
        <f t="shared" si="8"/>
        <v>-6.4391378904412363E-6</v>
      </c>
      <c r="L49" s="38">
        <f t="shared" si="9"/>
        <v>1.2824723387062735E-4</v>
      </c>
      <c r="M49" s="38">
        <f t="shared" si="10"/>
        <v>-1.6790939190943099E-2</v>
      </c>
      <c r="N49" s="40">
        <f t="shared" si="11"/>
        <v>-4.1852390002880208E-3</v>
      </c>
      <c r="O49" s="38">
        <f t="shared" si="12"/>
        <v>4.0067101389953674E-3</v>
      </c>
    </row>
    <row r="50" spans="2:15" x14ac:dyDescent="0.25">
      <c r="B50" s="6">
        <v>75</v>
      </c>
      <c r="C50" s="38">
        <f t="shared" si="0"/>
        <v>2.3561944901923448</v>
      </c>
      <c r="D50" s="38">
        <f t="shared" si="1"/>
        <v>5.8904862254808616</v>
      </c>
      <c r="E50" s="18">
        <f t="shared" si="2"/>
        <v>180.79190859494733</v>
      </c>
      <c r="F50" s="39">
        <f t="shared" si="3"/>
        <v>180.78914296329796</v>
      </c>
      <c r="G50" s="39">
        <f t="shared" si="4"/>
        <v>1064.9522472569322</v>
      </c>
      <c r="H50" s="39">
        <f t="shared" si="5"/>
        <v>1064.9359563417968</v>
      </c>
      <c r="I50" s="38">
        <f t="shared" si="6"/>
        <v>2.0371832715762605E-2</v>
      </c>
      <c r="J50" s="38">
        <f t="shared" si="7"/>
        <v>2.2279731255342223E-5</v>
      </c>
      <c r="K50" s="38">
        <f t="shared" si="8"/>
        <v>-5.0744434335746004E-6</v>
      </c>
      <c r="L50" s="38">
        <f t="shared" si="9"/>
        <v>-1.1022007872391073E-4</v>
      </c>
      <c r="M50" s="38">
        <f t="shared" si="10"/>
        <v>1.6340074539853127E-2</v>
      </c>
      <c r="N50" s="40">
        <f t="shared" si="11"/>
        <v>4.0738158106131787E-3</v>
      </c>
      <c r="O50" s="38">
        <f t="shared" si="12"/>
        <v>-3.6917876489882626E-3</v>
      </c>
    </row>
    <row r="51" spans="2:15" x14ac:dyDescent="0.25">
      <c r="B51" s="6">
        <v>77</v>
      </c>
      <c r="C51" s="38">
        <f t="shared" si="0"/>
        <v>2.4190263432641408</v>
      </c>
      <c r="D51" s="38">
        <f t="shared" si="1"/>
        <v>6.0475658581603522</v>
      </c>
      <c r="E51" s="18">
        <f t="shared" si="2"/>
        <v>211.54214890391839</v>
      </c>
      <c r="F51" s="39">
        <f t="shared" si="3"/>
        <v>211.53978529555044</v>
      </c>
      <c r="G51" s="39">
        <f t="shared" si="4"/>
        <v>1279.3150772732101</v>
      </c>
      <c r="H51" s="39">
        <f t="shared" si="5"/>
        <v>1279.3007831959421</v>
      </c>
      <c r="I51" s="38">
        <f t="shared" si="6"/>
        <v>1.9842694203664874E-2</v>
      </c>
      <c r="J51" s="38">
        <f t="shared" si="7"/>
        <v>1.822479551648692E-5</v>
      </c>
      <c r="K51" s="38">
        <f t="shared" si="8"/>
        <v>-4.007533984007225E-6</v>
      </c>
      <c r="L51" s="38">
        <f t="shared" si="9"/>
        <v>9.4696996463215113E-5</v>
      </c>
      <c r="M51" s="38">
        <f t="shared" si="10"/>
        <v>-1.5912570342615551E-2</v>
      </c>
      <c r="N51" s="40">
        <f t="shared" si="11"/>
        <v>-3.9681365887374084E-3</v>
      </c>
      <c r="O51" s="38">
        <f t="shared" si="12"/>
        <v>3.4091596300050678E-3</v>
      </c>
    </row>
    <row r="52" spans="2:15" x14ac:dyDescent="0.25">
      <c r="B52" s="6">
        <v>79</v>
      </c>
      <c r="C52" s="38">
        <f t="shared" si="0"/>
        <v>2.4818581963359367</v>
      </c>
      <c r="D52" s="38">
        <f t="shared" si="1"/>
        <v>6.2046454908398418</v>
      </c>
      <c r="E52" s="18">
        <f t="shared" si="2"/>
        <v>247.52272371194832</v>
      </c>
      <c r="F52" s="39">
        <f t="shared" si="3"/>
        <v>247.52070368714917</v>
      </c>
      <c r="G52" s="39">
        <f t="shared" si="4"/>
        <v>1535.790751559736</v>
      </c>
      <c r="H52" s="39">
        <f t="shared" si="5"/>
        <v>1535.7782180219747</v>
      </c>
      <c r="I52" s="38">
        <f t="shared" si="6"/>
        <v>1.9340347514964495E-2</v>
      </c>
      <c r="J52" s="38">
        <f t="shared" si="7"/>
        <v>1.4920310197170509E-5</v>
      </c>
      <c r="K52" s="38">
        <f t="shared" si="8"/>
        <v>-3.1713653324035378E-6</v>
      </c>
      <c r="L52" s="38">
        <f t="shared" si="9"/>
        <v>-8.1336516418082053E-5</v>
      </c>
      <c r="M52" s="38">
        <f t="shared" si="10"/>
        <v>1.5506731954788336E-2</v>
      </c>
      <c r="N52" s="40">
        <f t="shared" si="11"/>
        <v>3.8677756995407404E-3</v>
      </c>
      <c r="O52" s="38">
        <f t="shared" si="12"/>
        <v>-3.1547807528671729E-3</v>
      </c>
    </row>
    <row r="53" spans="2:15" x14ac:dyDescent="0.25">
      <c r="B53" s="6">
        <v>81</v>
      </c>
      <c r="C53" s="38">
        <f t="shared" si="0"/>
        <v>2.5446900494077322</v>
      </c>
      <c r="D53" s="38">
        <f t="shared" si="1"/>
        <v>6.3617251235193306</v>
      </c>
      <c r="E53" s="18">
        <f t="shared" si="2"/>
        <v>289.62324505469752</v>
      </c>
      <c r="F53" s="39">
        <f t="shared" si="3"/>
        <v>289.62151866878497</v>
      </c>
      <c r="G53" s="39">
        <f t="shared" si="4"/>
        <v>1842.5034744196651</v>
      </c>
      <c r="H53" s="39">
        <f t="shared" si="5"/>
        <v>1842.4924916270322</v>
      </c>
      <c r="I53" s="38">
        <f t="shared" si="6"/>
        <v>1.8862808070150557E-2</v>
      </c>
      <c r="J53" s="38">
        <f t="shared" si="7"/>
        <v>1.2224896157533127E-5</v>
      </c>
      <c r="K53" s="38">
        <f t="shared" si="8"/>
        <v>-2.5144985564108369E-6</v>
      </c>
      <c r="L53" s="38">
        <f t="shared" si="9"/>
        <v>6.9842339399531821E-5</v>
      </c>
      <c r="M53" s="38">
        <f t="shared" si="10"/>
        <v>-1.5121010787698399E-2</v>
      </c>
      <c r="N53" s="40">
        <f t="shared" si="11"/>
        <v>-3.7723470205623276E-3</v>
      </c>
      <c r="O53" s="38">
        <f t="shared" si="12"/>
        <v>2.9251985899327133E-3</v>
      </c>
    </row>
    <row r="54" spans="2:15" x14ac:dyDescent="0.25">
      <c r="B54" s="6">
        <v>83</v>
      </c>
      <c r="C54" s="38">
        <f t="shared" si="0"/>
        <v>2.6075219024795286</v>
      </c>
      <c r="D54" s="38">
        <f t="shared" si="1"/>
        <v>6.518804756198822</v>
      </c>
      <c r="E54" s="18">
        <f t="shared" si="2"/>
        <v>338.88463934020569</v>
      </c>
      <c r="F54" s="39">
        <f t="shared" si="3"/>
        <v>338.88316390865646</v>
      </c>
      <c r="G54" s="39">
        <f t="shared" si="4"/>
        <v>2209.1227987336551</v>
      </c>
      <c r="H54" s="39">
        <f t="shared" si="5"/>
        <v>2209.1131806834546</v>
      </c>
      <c r="I54" s="38">
        <f t="shared" si="6"/>
        <v>1.8408282574484278E-2</v>
      </c>
      <c r="J54" s="38">
        <f t="shared" si="7"/>
        <v>1.0024307646900486E-5</v>
      </c>
      <c r="K54" s="38">
        <f t="shared" si="8"/>
        <v>-1.9973382998890877E-6</v>
      </c>
      <c r="L54" s="38">
        <f t="shared" si="9"/>
        <v>-5.9957678679730303E-5</v>
      </c>
      <c r="M54" s="38">
        <f t="shared" si="10"/>
        <v>1.4753991153648701E-2</v>
      </c>
      <c r="N54" s="40">
        <f t="shared" si="11"/>
        <v>3.681499775998142E-3</v>
      </c>
      <c r="O54" s="38">
        <f t="shared" si="12"/>
        <v>-2.7174549641563613E-3</v>
      </c>
    </row>
    <row r="55" spans="2:15" x14ac:dyDescent="0.25">
      <c r="B55" s="6">
        <v>85</v>
      </c>
      <c r="C55" s="38">
        <f t="shared" si="0"/>
        <v>2.6703537555513241</v>
      </c>
      <c r="D55" s="38">
        <f t="shared" si="1"/>
        <v>6.6758843888783108</v>
      </c>
      <c r="E55" s="18">
        <f t="shared" si="2"/>
        <v>396.52488403224515</v>
      </c>
      <c r="F55" s="39">
        <f t="shared" si="3"/>
        <v>396.52362307532883</v>
      </c>
      <c r="G55" s="39">
        <f t="shared" si="4"/>
        <v>2647.154283112648</v>
      </c>
      <c r="H55" s="39">
        <f t="shared" si="5"/>
        <v>2647.1458651100552</v>
      </c>
      <c r="I55" s="38">
        <f t="shared" si="6"/>
        <v>1.7975146513908177E-2</v>
      </c>
      <c r="J55" s="38">
        <f t="shared" si="7"/>
        <v>8.2261260967941024E-6</v>
      </c>
      <c r="K55" s="38">
        <f t="shared" si="8"/>
        <v>-1.589311456446938E-6</v>
      </c>
      <c r="L55" s="38">
        <f t="shared" si="9"/>
        <v>5.1460234744844065E-5</v>
      </c>
      <c r="M55" s="38">
        <f t="shared" si="10"/>
        <v>-1.4404378138022722E-2</v>
      </c>
      <c r="N55" s="40">
        <f t="shared" si="11"/>
        <v>-3.5949148206776181E-3</v>
      </c>
      <c r="O55" s="38">
        <f t="shared" si="12"/>
        <v>2.52900553223329E-3</v>
      </c>
    </row>
    <row r="56" spans="2:15" x14ac:dyDescent="0.25">
      <c r="B56" s="6">
        <v>87</v>
      </c>
      <c r="C56" s="38">
        <f t="shared" si="0"/>
        <v>2.7331856086231197</v>
      </c>
      <c r="D56" s="38">
        <f t="shared" si="1"/>
        <v>6.8329640215577996</v>
      </c>
      <c r="E56" s="18">
        <f t="shared" si="2"/>
        <v>463.96912188326098</v>
      </c>
      <c r="F56" s="39">
        <f t="shared" si="3"/>
        <v>463.96804422408695</v>
      </c>
      <c r="G56" s="39">
        <f t="shared" si="4"/>
        <v>3170.284316942088</v>
      </c>
      <c r="H56" s="39">
        <f t="shared" si="5"/>
        <v>3170.2769533357241</v>
      </c>
      <c r="I56" s="38">
        <f t="shared" si="6"/>
        <v>1.7561924754967762E-2</v>
      </c>
      <c r="J56" s="38">
        <f t="shared" si="7"/>
        <v>6.7555106714389115E-6</v>
      </c>
      <c r="K56" s="38">
        <f t="shared" si="8"/>
        <v>-1.2667421981000603E-6</v>
      </c>
      <c r="L56" s="38">
        <f t="shared" si="9"/>
        <v>-4.4157751901715069E-5</v>
      </c>
      <c r="M56" s="38">
        <f t="shared" si="10"/>
        <v>1.4070986478836955E-2</v>
      </c>
      <c r="N56" s="40">
        <f t="shared" si="11"/>
        <v>3.5123013331807332E-3</v>
      </c>
      <c r="O56" s="38">
        <f t="shared" si="12"/>
        <v>-2.3576539162877778E-3</v>
      </c>
    </row>
    <row r="57" spans="2:15" x14ac:dyDescent="0.25">
      <c r="B57" s="6">
        <v>89</v>
      </c>
      <c r="C57" s="38">
        <f t="shared" si="0"/>
        <v>2.7960174616949161</v>
      </c>
      <c r="D57" s="38">
        <f t="shared" si="1"/>
        <v>6.9900436542372901</v>
      </c>
      <c r="E57" s="18">
        <f t="shared" si="2"/>
        <v>542.88489728486923</v>
      </c>
      <c r="F57" s="39">
        <f t="shared" si="3"/>
        <v>542.88397627854431</v>
      </c>
      <c r="G57" s="39">
        <f t="shared" si="4"/>
        <v>3794.789131247363</v>
      </c>
      <c r="H57" s="39">
        <f t="shared" si="5"/>
        <v>3794.7826933729461</v>
      </c>
      <c r="I57" s="38">
        <f t="shared" si="6"/>
        <v>1.7167274760474104E-2</v>
      </c>
      <c r="J57" s="38">
        <f t="shared" si="7"/>
        <v>5.5517916445937003E-6</v>
      </c>
      <c r="K57" s="38">
        <f t="shared" si="8"/>
        <v>-1.0112450833247951E-6</v>
      </c>
      <c r="L57" s="38">
        <f t="shared" si="9"/>
        <v>3.7884103635193185E-5</v>
      </c>
      <c r="M57" s="38">
        <f t="shared" si="10"/>
        <v>-1.3752730413244567E-2</v>
      </c>
      <c r="N57" s="40">
        <f t="shared" si="11"/>
        <v>-3.4333938775418559E-3</v>
      </c>
      <c r="O57" s="38">
        <f t="shared" si="12"/>
        <v>2.2014975038582873E-3</v>
      </c>
    </row>
    <row r="58" spans="2:15" x14ac:dyDescent="0.25">
      <c r="B58" s="6">
        <v>91</v>
      </c>
      <c r="C58" s="38">
        <f t="shared" si="0"/>
        <v>2.8588493147667116</v>
      </c>
      <c r="D58" s="38">
        <f t="shared" si="1"/>
        <v>7.1471232869167789</v>
      </c>
      <c r="E58" s="18">
        <f t="shared" si="2"/>
        <v>635.22338594716507</v>
      </c>
      <c r="F58" s="39">
        <f t="shared" si="3"/>
        <v>635.22259882200433</v>
      </c>
      <c r="G58" s="39">
        <f t="shared" si="4"/>
        <v>4540.0198540971078</v>
      </c>
      <c r="H58" s="39">
        <f t="shared" si="5"/>
        <v>4540.0142284165422</v>
      </c>
      <c r="I58" s="38">
        <f t="shared" si="6"/>
        <v>1.6789972018485661E-2</v>
      </c>
      <c r="J58" s="38">
        <f t="shared" si="7"/>
        <v>4.5657365253865304E-6</v>
      </c>
      <c r="K58" s="38">
        <f t="shared" si="8"/>
        <v>-8.0850534565999355E-7</v>
      </c>
      <c r="L58" s="38">
        <f t="shared" si="9"/>
        <v>-3.249585452591063E-5</v>
      </c>
      <c r="M58" s="38">
        <f t="shared" si="10"/>
        <v>1.3448614437605427E-2</v>
      </c>
      <c r="N58" s="40">
        <f t="shared" si="11"/>
        <v>3.357949794746253E-3</v>
      </c>
      <c r="O58" s="38">
        <f t="shared" si="12"/>
        <v>-2.0588826526402259E-3</v>
      </c>
    </row>
    <row r="59" spans="2:15" x14ac:dyDescent="0.25">
      <c r="B59" s="6">
        <v>93</v>
      </c>
      <c r="C59" s="38">
        <f t="shared" si="0"/>
        <v>2.9216811678385075</v>
      </c>
      <c r="D59" s="38">
        <f t="shared" si="1"/>
        <v>7.3042029195962686</v>
      </c>
      <c r="E59" s="18">
        <f t="shared" si="2"/>
        <v>743.26763730187656</v>
      </c>
      <c r="F59" s="39">
        <f t="shared" si="3"/>
        <v>743.26696459637844</v>
      </c>
      <c r="G59" s="39">
        <f t="shared" si="4"/>
        <v>5428.9776464217875</v>
      </c>
      <c r="H59" s="39">
        <f t="shared" si="5"/>
        <v>5428.9727328443241</v>
      </c>
      <c r="I59" s="38">
        <f t="shared" si="6"/>
        <v>1.6428897351421456E-2</v>
      </c>
      <c r="J59" s="38">
        <f t="shared" si="7"/>
        <v>3.7573536719314584E-6</v>
      </c>
      <c r="K59" s="38">
        <f t="shared" si="8"/>
        <v>-6.4734976438474632E-7</v>
      </c>
      <c r="L59" s="38">
        <f t="shared" si="9"/>
        <v>2.7869248815106021E-5</v>
      </c>
      <c r="M59" s="38">
        <f t="shared" si="10"/>
        <v>-1.3157724920623346E-2</v>
      </c>
      <c r="N59" s="40">
        <f t="shared" si="11"/>
        <v>-3.2857468878231136E-3</v>
      </c>
      <c r="O59" s="38">
        <f t="shared" si="12"/>
        <v>1.9283675115913327E-3</v>
      </c>
    </row>
    <row r="60" spans="2:15" x14ac:dyDescent="0.25">
      <c r="B60" s="6">
        <v>95</v>
      </c>
      <c r="C60" s="38">
        <f t="shared" si="0"/>
        <v>2.9845130209103035</v>
      </c>
      <c r="D60" s="38">
        <f t="shared" si="1"/>
        <v>7.4612825522757582</v>
      </c>
      <c r="E60" s="18">
        <f t="shared" si="2"/>
        <v>869.68902241247054</v>
      </c>
      <c r="F60" s="39">
        <f t="shared" si="3"/>
        <v>869.68844749413495</v>
      </c>
      <c r="G60" s="39">
        <f t="shared" si="4"/>
        <v>6488.995528831927</v>
      </c>
      <c r="H60" s="39">
        <f t="shared" si="5"/>
        <v>6488.9912392037813</v>
      </c>
      <c r="I60" s="38">
        <f t="shared" si="6"/>
        <v>1.6083025828233635E-2</v>
      </c>
      <c r="J60" s="38">
        <f t="shared" si="7"/>
        <v>3.094125757684962E-6</v>
      </c>
      <c r="K60" s="38">
        <f t="shared" si="8"/>
        <v>-5.1903649432318432E-7</v>
      </c>
      <c r="L60" s="38">
        <f t="shared" si="9"/>
        <v>-2.3897578812802597E-5</v>
      </c>
      <c r="M60" s="38">
        <f t="shared" si="10"/>
        <v>1.2879222505974111E-2</v>
      </c>
      <c r="N60" s="40">
        <f t="shared" si="11"/>
        <v>3.2165813673493671E-3</v>
      </c>
      <c r="O60" s="38">
        <f t="shared" si="12"/>
        <v>-1.8086910381864072E-3</v>
      </c>
    </row>
    <row r="61" spans="2:15" x14ac:dyDescent="0.25">
      <c r="B61" s="6">
        <v>97</v>
      </c>
      <c r="C61" s="38">
        <f t="shared" si="0"/>
        <v>3.0473448739820994</v>
      </c>
      <c r="D61" s="38">
        <f t="shared" si="1"/>
        <v>7.6183621849552488</v>
      </c>
      <c r="E61" s="18">
        <f t="shared" si="2"/>
        <v>1017.6132830537611</v>
      </c>
      <c r="F61" s="39">
        <f t="shared" si="3"/>
        <v>1017.612791707855</v>
      </c>
      <c r="G61" s="39">
        <f t="shared" si="4"/>
        <v>7752.5465545249353</v>
      </c>
      <c r="H61" s="39">
        <f t="shared" si="5"/>
        <v>7752.5428112738646</v>
      </c>
      <c r="I61" s="38">
        <f t="shared" si="6"/>
        <v>1.5751417048270055E-2</v>
      </c>
      <c r="J61" s="38">
        <f t="shared" si="7"/>
        <v>2.5495873745641013E-6</v>
      </c>
      <c r="K61" s="38">
        <f t="shared" si="8"/>
        <v>-4.1671051249289835E-7</v>
      </c>
      <c r="L61" s="38">
        <f t="shared" si="9"/>
        <v>2.0488889908667269E-5</v>
      </c>
      <c r="M61" s="38">
        <f t="shared" si="10"/>
        <v>-1.26123352405454E-2</v>
      </c>
      <c r="N61" s="40">
        <f t="shared" si="11"/>
        <v>-3.1502660273244761E-3</v>
      </c>
      <c r="O61" s="38">
        <f t="shared" si="12"/>
        <v>1.698747078473321E-3</v>
      </c>
    </row>
    <row r="62" spans="2:15" x14ac:dyDescent="0.25">
      <c r="B62" s="6">
        <v>99</v>
      </c>
      <c r="C62" s="38">
        <f t="shared" si="0"/>
        <v>3.1101767270538954</v>
      </c>
      <c r="D62" s="38">
        <f t="shared" si="1"/>
        <v>7.7754418176347384</v>
      </c>
      <c r="E62" s="18">
        <f t="shared" si="2"/>
        <v>1190.6978150104103</v>
      </c>
      <c r="F62" s="39">
        <f t="shared" si="3"/>
        <v>1190.697395088511</v>
      </c>
      <c r="G62" s="39">
        <f t="shared" si="4"/>
        <v>9258.2015829982556</v>
      </c>
      <c r="H62" s="39">
        <f t="shared" si="5"/>
        <v>9258.1983179199597</v>
      </c>
      <c r="I62" s="38">
        <f t="shared" si="6"/>
        <v>1.5433206602850457E-2</v>
      </c>
      <c r="J62" s="38">
        <f t="shared" si="7"/>
        <v>2.1021784520037118E-6</v>
      </c>
      <c r="K62" s="38">
        <f t="shared" si="8"/>
        <v>-3.349847858545547E-7</v>
      </c>
      <c r="L62" s="38">
        <f t="shared" si="9"/>
        <v>-1.7563982694630409E-5</v>
      </c>
      <c r="M62" s="38">
        <f t="shared" si="10"/>
        <v>1.2356352365965802E-2</v>
      </c>
      <c r="N62" s="40">
        <f t="shared" si="11"/>
        <v>3.0866286244757733E-3</v>
      </c>
      <c r="O62" s="38">
        <f t="shared" si="12"/>
        <v>-1.5975626012635037E-3</v>
      </c>
    </row>
    <row r="64" spans="2:15" x14ac:dyDescent="0.25">
      <c r="K64" s="37" t="s">
        <v>30</v>
      </c>
      <c r="L64" s="36">
        <f>SUM(L13:L63)</f>
        <v>-8.1066496066617531E-6</v>
      </c>
      <c r="M64" s="36">
        <f t="shared" ref="M64:O64" si="13">SUM(M13:M63)</f>
        <v>6.1155008657935387E-3</v>
      </c>
      <c r="N64" s="36">
        <f t="shared" si="13"/>
        <v>1.5277293697705209E-3</v>
      </c>
      <c r="O64" s="36">
        <f t="shared" si="13"/>
        <v>1251.735336587891</v>
      </c>
    </row>
    <row r="65" spans="11:12" x14ac:dyDescent="0.25">
      <c r="L65" s="36">
        <f>M64</f>
        <v>6.1155008657935387E-3</v>
      </c>
    </row>
    <row r="66" spans="11:12" x14ac:dyDescent="0.25">
      <c r="L66" s="36">
        <f>N64</f>
        <v>1.5277293697705209E-3</v>
      </c>
    </row>
    <row r="67" spans="11:12" ht="15.75" x14ac:dyDescent="0.25">
      <c r="K67" s="33" t="s">
        <v>32</v>
      </c>
      <c r="L67" s="36">
        <f>O64/F5/F5</f>
        <v>0.12517353365878908</v>
      </c>
    </row>
  </sheetData>
  <mergeCells count="2">
    <mergeCell ref="D3:G3"/>
    <mergeCell ref="AA12:AB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SS at x = 0, a, Fixed Fixed</vt:lpstr>
      <vt:lpstr>SS at x =0, a Free Free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FOGANG</dc:creator>
  <cp:lastModifiedBy>Fogang</cp:lastModifiedBy>
  <cp:lastPrinted>2020-02-05T10:09:27Z</cp:lastPrinted>
  <dcterms:created xsi:type="dcterms:W3CDTF">2019-11-25T09:09:17Z</dcterms:created>
  <dcterms:modified xsi:type="dcterms:W3CDTF">2021-06-13T12:19:58Z</dcterms:modified>
</cp:coreProperties>
</file>