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nesto Moya\Dropbox\Proyecto estudiantes\Tamara Quezada\"/>
    </mc:Choice>
  </mc:AlternateContent>
  <bookViews>
    <workbookView xWindow="0" yWindow="0" windowWidth="28800" windowHeight="12330" activeTab="4"/>
  </bookViews>
  <sheets>
    <sheet name="SELVANEGRA2015" sheetId="1" r:id="rId1"/>
    <sheet name="LA2015" sheetId="2" r:id="rId2"/>
    <sheet name="SN2017" sheetId="3" r:id="rId3"/>
    <sheet name="LA2017" sheetId="4" r:id="rId4"/>
    <sheet name="RESUMEN2TEMPORADAS" sheetId="5" r:id="rId5"/>
    <sheet name="Hoja1" sheetId="6" r:id="rId6"/>
  </sheets>
  <calcPr calcId="162913"/>
</workbook>
</file>

<file path=xl/calcChain.xml><?xml version="1.0" encoding="utf-8"?>
<calcChain xmlns="http://schemas.openxmlformats.org/spreadsheetml/2006/main">
  <c r="AM45" i="1" l="1"/>
  <c r="AN45" i="1" s="1"/>
  <c r="AK45" i="1"/>
  <c r="AL45" i="1" s="1"/>
  <c r="AI45" i="1"/>
  <c r="AJ45" i="1" s="1"/>
  <c r="AG45" i="1"/>
  <c r="AH45" i="1" s="1"/>
  <c r="AE45" i="1"/>
  <c r="AF45" i="1" s="1"/>
  <c r="AC45" i="1"/>
  <c r="AD45" i="1" s="1"/>
  <c r="AA45" i="1"/>
  <c r="AB45" i="1" s="1"/>
  <c r="Y45" i="1"/>
  <c r="Z45" i="1" s="1"/>
  <c r="AM44" i="1"/>
  <c r="AN44" i="1" s="1"/>
  <c r="AK44" i="1"/>
  <c r="AL44" i="1" s="1"/>
  <c r="AI44" i="1"/>
  <c r="AJ44" i="1" s="1"/>
  <c r="AG44" i="1"/>
  <c r="AH44" i="1" s="1"/>
  <c r="AE44" i="1"/>
  <c r="AF44" i="1" s="1"/>
  <c r="AC44" i="1"/>
  <c r="AD44" i="1" s="1"/>
  <c r="AA44" i="1"/>
  <c r="AB44" i="1" s="1"/>
  <c r="Y44" i="1"/>
  <c r="Z44" i="1" s="1"/>
  <c r="AM43" i="1"/>
  <c r="AN43" i="1" s="1"/>
  <c r="AK43" i="1"/>
  <c r="AL43" i="1" s="1"/>
  <c r="AI43" i="1"/>
  <c r="AJ43" i="1" s="1"/>
  <c r="AG43" i="1"/>
  <c r="AH43" i="1" s="1"/>
  <c r="AE43" i="1"/>
  <c r="AF43" i="1" s="1"/>
  <c r="AC43" i="1"/>
  <c r="AD43" i="1" s="1"/>
  <c r="AA43" i="1"/>
  <c r="AB43" i="1" s="1"/>
  <c r="Y43" i="1"/>
  <c r="Z43" i="1" s="1"/>
  <c r="AM40" i="1"/>
  <c r="AN40" i="1" s="1"/>
  <c r="AK40" i="1"/>
  <c r="AL40" i="1" s="1"/>
  <c r="AI40" i="1"/>
  <c r="AJ40" i="1" s="1"/>
  <c r="AG40" i="1"/>
  <c r="AH40" i="1" s="1"/>
  <c r="AE40" i="1"/>
  <c r="AF40" i="1" s="1"/>
  <c r="AC40" i="1"/>
  <c r="AD40" i="1" s="1"/>
  <c r="AA40" i="1"/>
  <c r="AB40" i="1" s="1"/>
  <c r="Y40" i="1"/>
  <c r="Z40" i="1" s="1"/>
  <c r="AM39" i="1"/>
  <c r="AN39" i="1" s="1"/>
  <c r="AK39" i="1"/>
  <c r="AL39" i="1" s="1"/>
  <c r="AI39" i="1"/>
  <c r="AJ39" i="1" s="1"/>
  <c r="AG39" i="1"/>
  <c r="AH39" i="1" s="1"/>
  <c r="AE39" i="1"/>
  <c r="AF39" i="1" s="1"/>
  <c r="AC39" i="1"/>
  <c r="AD39" i="1" s="1"/>
  <c r="AA39" i="1"/>
  <c r="AB39" i="1" s="1"/>
  <c r="Y39" i="1"/>
  <c r="Z39" i="1" s="1"/>
  <c r="AM38" i="1"/>
  <c r="AN38" i="1" s="1"/>
  <c r="AK38" i="1"/>
  <c r="AL38" i="1" s="1"/>
  <c r="AI38" i="1"/>
  <c r="AJ38" i="1" s="1"/>
  <c r="AG38" i="1"/>
  <c r="AH38" i="1" s="1"/>
  <c r="AE38" i="1"/>
  <c r="AF38" i="1" s="1"/>
  <c r="AC38" i="1"/>
  <c r="AD38" i="1" s="1"/>
  <c r="AA38" i="1"/>
  <c r="AB38" i="1" s="1"/>
  <c r="Y38" i="1"/>
  <c r="Z38" i="1" s="1"/>
  <c r="AM35" i="1"/>
  <c r="AN35" i="1" s="1"/>
  <c r="AL35" i="1"/>
  <c r="AK35" i="1"/>
  <c r="AI35" i="1"/>
  <c r="AJ35" i="1" s="1"/>
  <c r="AG35" i="1"/>
  <c r="AH35" i="1" s="1"/>
  <c r="AE35" i="1"/>
  <c r="AF35" i="1" s="1"/>
  <c r="AC35" i="1"/>
  <c r="AD35" i="1" s="1"/>
  <c r="AA35" i="1"/>
  <c r="AB35" i="1" s="1"/>
  <c r="Y35" i="1"/>
  <c r="Z35" i="1" s="1"/>
  <c r="AM34" i="1"/>
  <c r="AN34" i="1" s="1"/>
  <c r="AK34" i="1"/>
  <c r="AL34" i="1" s="1"/>
  <c r="AI34" i="1"/>
  <c r="AJ34" i="1" s="1"/>
  <c r="AG34" i="1"/>
  <c r="AH34" i="1" s="1"/>
  <c r="AE34" i="1"/>
  <c r="AF34" i="1" s="1"/>
  <c r="AC34" i="1"/>
  <c r="AD34" i="1" s="1"/>
  <c r="AA34" i="1"/>
  <c r="AB34" i="1" s="1"/>
  <c r="Y34" i="1"/>
  <c r="Z34" i="1" s="1"/>
  <c r="AM33" i="1"/>
  <c r="AM37" i="1" s="1"/>
  <c r="AK33" i="1"/>
  <c r="AK36" i="1" s="1"/>
  <c r="AI33" i="1"/>
  <c r="AI37" i="1" s="1"/>
  <c r="AG33" i="1"/>
  <c r="AG36" i="1" s="1"/>
  <c r="AE33" i="1"/>
  <c r="AE37" i="1" s="1"/>
  <c r="AC33" i="1"/>
  <c r="AC37" i="1" s="1"/>
  <c r="AA33" i="1"/>
  <c r="AA37" i="1" s="1"/>
  <c r="Y33" i="1"/>
  <c r="Y37" i="1" s="1"/>
  <c r="AM30" i="1"/>
  <c r="AN30" i="1" s="1"/>
  <c r="AK30" i="1"/>
  <c r="AL30" i="1" s="1"/>
  <c r="AI30" i="1"/>
  <c r="AJ30" i="1" s="1"/>
  <c r="AG30" i="1"/>
  <c r="AH30" i="1" s="1"/>
  <c r="AE30" i="1"/>
  <c r="AF30" i="1" s="1"/>
  <c r="AC30" i="1"/>
  <c r="AD30" i="1" s="1"/>
  <c r="AA30" i="1"/>
  <c r="AB30" i="1" s="1"/>
  <c r="Y30" i="1"/>
  <c r="Z30" i="1" s="1"/>
  <c r="AM29" i="1"/>
  <c r="AN29" i="1" s="1"/>
  <c r="AK29" i="1"/>
  <c r="AL29" i="1" s="1"/>
  <c r="AI29" i="1"/>
  <c r="AJ29" i="1" s="1"/>
  <c r="AG29" i="1"/>
  <c r="AH29" i="1" s="1"/>
  <c r="AE29" i="1"/>
  <c r="AF29" i="1" s="1"/>
  <c r="AC29" i="1"/>
  <c r="AD29" i="1" s="1"/>
  <c r="AA29" i="1"/>
  <c r="AB29" i="1" s="1"/>
  <c r="Y29" i="1"/>
  <c r="Z29" i="1" s="1"/>
  <c r="AM28" i="1"/>
  <c r="AK28" i="1"/>
  <c r="AI28" i="1"/>
  <c r="AG28" i="1"/>
  <c r="AE28" i="1"/>
  <c r="AC28" i="1"/>
  <c r="AA28" i="1"/>
  <c r="Y28" i="1"/>
  <c r="AM25" i="1"/>
  <c r="AN25" i="1" s="1"/>
  <c r="AK25" i="1"/>
  <c r="AL25" i="1" s="1"/>
  <c r="AI25" i="1"/>
  <c r="AJ25" i="1" s="1"/>
  <c r="AG25" i="1"/>
  <c r="AH25" i="1" s="1"/>
  <c r="AE25" i="1"/>
  <c r="AF25" i="1" s="1"/>
  <c r="AC25" i="1"/>
  <c r="AD25" i="1" s="1"/>
  <c r="AA25" i="1"/>
  <c r="AB25" i="1" s="1"/>
  <c r="Y25" i="1"/>
  <c r="Z25" i="1" s="1"/>
  <c r="AM24" i="1"/>
  <c r="AN24" i="1" s="1"/>
  <c r="AK24" i="1"/>
  <c r="AL24" i="1" s="1"/>
  <c r="AI24" i="1"/>
  <c r="AJ24" i="1" s="1"/>
  <c r="AG24" i="1"/>
  <c r="AH24" i="1" s="1"/>
  <c r="AE24" i="1"/>
  <c r="AF24" i="1" s="1"/>
  <c r="AC24" i="1"/>
  <c r="AD24" i="1" s="1"/>
  <c r="AA24" i="1"/>
  <c r="AB24" i="1" s="1"/>
  <c r="Y24" i="1"/>
  <c r="Z24" i="1" s="1"/>
  <c r="AM23" i="1"/>
  <c r="AK23" i="1"/>
  <c r="AI23" i="1"/>
  <c r="AG23" i="1"/>
  <c r="AE23" i="1"/>
  <c r="AC23" i="1"/>
  <c r="AA23" i="1"/>
  <c r="Y23" i="1"/>
  <c r="AM20" i="1"/>
  <c r="AN20" i="1" s="1"/>
  <c r="AK20" i="1"/>
  <c r="AL20" i="1" s="1"/>
  <c r="AI20" i="1"/>
  <c r="AJ20" i="1" s="1"/>
  <c r="AG20" i="1"/>
  <c r="AH20" i="1" s="1"/>
  <c r="AE20" i="1"/>
  <c r="AF20" i="1" s="1"/>
  <c r="AC20" i="1"/>
  <c r="AD20" i="1" s="1"/>
  <c r="AA20" i="1"/>
  <c r="AB20" i="1" s="1"/>
  <c r="Y20" i="1"/>
  <c r="Z20" i="1" s="1"/>
  <c r="AM19" i="1"/>
  <c r="AN19" i="1" s="1"/>
  <c r="AK19" i="1"/>
  <c r="AL19" i="1" s="1"/>
  <c r="AI19" i="1"/>
  <c r="AJ19" i="1" s="1"/>
  <c r="AG19" i="1"/>
  <c r="AH19" i="1" s="1"/>
  <c r="AE19" i="1"/>
  <c r="AF19" i="1" s="1"/>
  <c r="AC19" i="1"/>
  <c r="AD19" i="1" s="1"/>
  <c r="AA19" i="1"/>
  <c r="AB19" i="1" s="1"/>
  <c r="Y19" i="1"/>
  <c r="Z19" i="1" s="1"/>
  <c r="AM18" i="1"/>
  <c r="AK18" i="1"/>
  <c r="AI18" i="1"/>
  <c r="AG18" i="1"/>
  <c r="AE18" i="1"/>
  <c r="AC18" i="1"/>
  <c r="AA18" i="1"/>
  <c r="Y18" i="1"/>
  <c r="AM15" i="1"/>
  <c r="AN15" i="1" s="1"/>
  <c r="AK15" i="1"/>
  <c r="AL15" i="1" s="1"/>
  <c r="AI15" i="1"/>
  <c r="AJ15" i="1" s="1"/>
  <c r="AG15" i="1"/>
  <c r="AH15" i="1" s="1"/>
  <c r="AE15" i="1"/>
  <c r="AF15" i="1" s="1"/>
  <c r="AC15" i="1"/>
  <c r="AD15" i="1" s="1"/>
  <c r="AA15" i="1"/>
  <c r="AB15" i="1" s="1"/>
  <c r="Y15" i="1"/>
  <c r="Z15" i="1" s="1"/>
  <c r="AM14" i="1"/>
  <c r="AN14" i="1" s="1"/>
  <c r="AK14" i="1"/>
  <c r="AL14" i="1" s="1"/>
  <c r="AI14" i="1"/>
  <c r="AJ14" i="1" s="1"/>
  <c r="AG14" i="1"/>
  <c r="AH14" i="1" s="1"/>
  <c r="AE14" i="1"/>
  <c r="AF14" i="1" s="1"/>
  <c r="AC14" i="1"/>
  <c r="AD14" i="1" s="1"/>
  <c r="AA14" i="1"/>
  <c r="AB14" i="1" s="1"/>
  <c r="Y14" i="1"/>
  <c r="Z14" i="1" s="1"/>
  <c r="AN13" i="1"/>
  <c r="AN17" i="1" s="1"/>
  <c r="AM13" i="1"/>
  <c r="AM17" i="1" s="1"/>
  <c r="AK13" i="1"/>
  <c r="AI13" i="1"/>
  <c r="AI17" i="1" s="1"/>
  <c r="AG13" i="1"/>
  <c r="AF13" i="1"/>
  <c r="AF17" i="1" s="1"/>
  <c r="AE13" i="1"/>
  <c r="AE17" i="1" s="1"/>
  <c r="AC13" i="1"/>
  <c r="AA13" i="1"/>
  <c r="AA17" i="1" s="1"/>
  <c r="Y13" i="1"/>
  <c r="AN10" i="1"/>
  <c r="AM10" i="1"/>
  <c r="AK10" i="1"/>
  <c r="AL10" i="1" s="1"/>
  <c r="AI10" i="1"/>
  <c r="AJ10" i="1" s="1"/>
  <c r="AG10" i="1"/>
  <c r="AH10" i="1" s="1"/>
  <c r="AF10" i="1"/>
  <c r="AE10" i="1"/>
  <c r="AC10" i="1"/>
  <c r="AD10" i="1" s="1"/>
  <c r="AA10" i="1"/>
  <c r="AB10" i="1" s="1"/>
  <c r="Y10" i="1"/>
  <c r="Z10" i="1" s="1"/>
  <c r="AN9" i="1"/>
  <c r="AM9" i="1"/>
  <c r="AK9" i="1"/>
  <c r="AL9" i="1" s="1"/>
  <c r="AI9" i="1"/>
  <c r="AJ9" i="1" s="1"/>
  <c r="AG9" i="1"/>
  <c r="AH9" i="1" s="1"/>
  <c r="AF9" i="1"/>
  <c r="AE9" i="1"/>
  <c r="AC9" i="1"/>
  <c r="AD9" i="1" s="1"/>
  <c r="AA9" i="1"/>
  <c r="AB9" i="1" s="1"/>
  <c r="Y9" i="1"/>
  <c r="Z9" i="1" s="1"/>
  <c r="AN8" i="1"/>
  <c r="AN12" i="1" s="1"/>
  <c r="AM8" i="1"/>
  <c r="AM12" i="1" s="1"/>
  <c r="AK8" i="1"/>
  <c r="AI8" i="1"/>
  <c r="AI12" i="1" s="1"/>
  <c r="AG8" i="1"/>
  <c r="AF8" i="1"/>
  <c r="AF12" i="1" s="1"/>
  <c r="AE8" i="1"/>
  <c r="AE12" i="1" s="1"/>
  <c r="AC8" i="1"/>
  <c r="AA8" i="1"/>
  <c r="AA12" i="1" s="1"/>
  <c r="Y8" i="1"/>
  <c r="AN5" i="1"/>
  <c r="AM5" i="1"/>
  <c r="AK5" i="1"/>
  <c r="AL5" i="1" s="1"/>
  <c r="AI5" i="1"/>
  <c r="AJ5" i="1" s="1"/>
  <c r="AG5" i="1"/>
  <c r="AH5" i="1" s="1"/>
  <c r="AF5" i="1"/>
  <c r="AE5" i="1"/>
  <c r="AD5" i="1"/>
  <c r="AC5" i="1"/>
  <c r="AB5" i="1"/>
  <c r="AA5" i="1"/>
  <c r="Z5" i="1"/>
  <c r="Y5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AN3" i="1"/>
  <c r="AN7" i="1" s="1"/>
  <c r="AM3" i="1"/>
  <c r="AM7" i="1" s="1"/>
  <c r="AL3" i="1"/>
  <c r="AL6" i="1" s="1"/>
  <c r="AK3" i="1"/>
  <c r="AK7" i="1" s="1"/>
  <c r="AJ3" i="1"/>
  <c r="AI3" i="1"/>
  <c r="AH3" i="1"/>
  <c r="AH7" i="1" s="1"/>
  <c r="AG3" i="1"/>
  <c r="AG7" i="1" s="1"/>
  <c r="AF3" i="1"/>
  <c r="AF7" i="1" s="1"/>
  <c r="AE3" i="1"/>
  <c r="AE7" i="1" s="1"/>
  <c r="AD3" i="1"/>
  <c r="AC3" i="1"/>
  <c r="AC7" i="1" s="1"/>
  <c r="AB3" i="1"/>
  <c r="AB7" i="1" s="1"/>
  <c r="AA3" i="1"/>
  <c r="AA7" i="1" s="1"/>
  <c r="Z3" i="1"/>
  <c r="Z6" i="1" s="1"/>
  <c r="Y3" i="1"/>
  <c r="Y7" i="1" s="1"/>
  <c r="AJ7" i="1" l="1"/>
  <c r="AH6" i="1"/>
  <c r="AL7" i="1"/>
  <c r="AC12" i="1"/>
  <c r="AD8" i="1"/>
  <c r="AK17" i="1"/>
  <c r="AL13" i="1"/>
  <c r="AA22" i="1"/>
  <c r="AB18" i="1"/>
  <c r="AB22" i="1" s="1"/>
  <c r="AI22" i="1"/>
  <c r="AJ18" i="1"/>
  <c r="AJ22" i="1" s="1"/>
  <c r="AA27" i="1"/>
  <c r="AB23" i="1"/>
  <c r="AB27" i="1" s="1"/>
  <c r="AI27" i="1"/>
  <c r="AJ23" i="1"/>
  <c r="AJ27" i="1" s="1"/>
  <c r="AA32" i="1"/>
  <c r="AB28" i="1"/>
  <c r="AB32" i="1" s="1"/>
  <c r="AI32" i="1"/>
  <c r="AJ28" i="1"/>
  <c r="Y12" i="1"/>
  <c r="Z8" i="1"/>
  <c r="AJ8" i="1"/>
  <c r="AJ12" i="1" s="1"/>
  <c r="AB13" i="1"/>
  <c r="AB17" i="1" s="1"/>
  <c r="AG17" i="1"/>
  <c r="AH13" i="1"/>
  <c r="AC22" i="1"/>
  <c r="AD18" i="1"/>
  <c r="AK22" i="1"/>
  <c r="AL18" i="1"/>
  <c r="AC27" i="1"/>
  <c r="AD23" i="1"/>
  <c r="AK27" i="1"/>
  <c r="AL23" i="1"/>
  <c r="AC32" i="1"/>
  <c r="AD28" i="1"/>
  <c r="AK32" i="1"/>
  <c r="AL28" i="1"/>
  <c r="Z7" i="1"/>
  <c r="AK12" i="1"/>
  <c r="AL8" i="1"/>
  <c r="AC17" i="1"/>
  <c r="AD13" i="1"/>
  <c r="AE22" i="1"/>
  <c r="AF18" i="1"/>
  <c r="AF22" i="1" s="1"/>
  <c r="AM22" i="1"/>
  <c r="AN18" i="1"/>
  <c r="AN22" i="1" s="1"/>
  <c r="AE27" i="1"/>
  <c r="AF23" i="1"/>
  <c r="AF27" i="1" s="1"/>
  <c r="AM27" i="1"/>
  <c r="AN23" i="1"/>
  <c r="AN27" i="1" s="1"/>
  <c r="AE32" i="1"/>
  <c r="AF28" i="1"/>
  <c r="AF32" i="1" s="1"/>
  <c r="AM32" i="1"/>
  <c r="AN28" i="1"/>
  <c r="AD7" i="1"/>
  <c r="AD6" i="1"/>
  <c r="AI7" i="1"/>
  <c r="AB8" i="1"/>
  <c r="AB12" i="1" s="1"/>
  <c r="AG12" i="1"/>
  <c r="AH8" i="1"/>
  <c r="Y17" i="1"/>
  <c r="Z13" i="1"/>
  <c r="AJ13" i="1"/>
  <c r="AJ17" i="1" s="1"/>
  <c r="Y22" i="1"/>
  <c r="Z18" i="1"/>
  <c r="AG22" i="1"/>
  <c r="AH18" i="1"/>
  <c r="Y27" i="1"/>
  <c r="Z23" i="1"/>
  <c r="AG27" i="1"/>
  <c r="AH23" i="1"/>
  <c r="Y32" i="1"/>
  <c r="Z28" i="1"/>
  <c r="AG32" i="1"/>
  <c r="AH28" i="1"/>
  <c r="AB33" i="1"/>
  <c r="AB37" i="1" s="1"/>
  <c r="AF33" i="1"/>
  <c r="AF37" i="1" s="1"/>
  <c r="AJ33" i="1"/>
  <c r="AJ37" i="1" s="1"/>
  <c r="AN33" i="1"/>
  <c r="AN37" i="1" s="1"/>
  <c r="AG37" i="1"/>
  <c r="Z33" i="1"/>
  <c r="Z37" i="1" s="1"/>
  <c r="AD33" i="1"/>
  <c r="AD37" i="1" s="1"/>
  <c r="AH33" i="1"/>
  <c r="AH37" i="1" s="1"/>
  <c r="AL33" i="1"/>
  <c r="AL37" i="1" s="1"/>
  <c r="AK37" i="1"/>
  <c r="AB6" i="1"/>
  <c r="AF6" i="1"/>
  <c r="AJ6" i="1"/>
  <c r="AN6" i="1"/>
  <c r="AB11" i="1"/>
  <c r="AF11" i="1"/>
  <c r="AJ11" i="1"/>
  <c r="AN11" i="1"/>
  <c r="AB16" i="1"/>
  <c r="AF16" i="1"/>
  <c r="AJ16" i="1"/>
  <c r="AN16" i="1"/>
  <c r="AB21" i="1"/>
  <c r="AF21" i="1"/>
  <c r="AJ21" i="1"/>
  <c r="AN21" i="1"/>
  <c r="AB26" i="1"/>
  <c r="AF26" i="1"/>
  <c r="AJ26" i="1"/>
  <c r="AN26" i="1"/>
  <c r="AH32" i="1"/>
  <c r="AH31" i="1"/>
  <c r="AJ32" i="1"/>
  <c r="AJ31" i="1"/>
  <c r="AL32" i="1"/>
  <c r="AL31" i="1"/>
  <c r="AN32" i="1"/>
  <c r="AN31" i="1"/>
  <c r="AB31" i="1"/>
  <c r="AF31" i="1"/>
  <c r="Z36" i="1"/>
  <c r="AB36" i="1"/>
  <c r="AD36" i="1"/>
  <c r="AF36" i="1"/>
  <c r="AH36" i="1"/>
  <c r="AL36" i="1"/>
  <c r="AN36" i="1"/>
  <c r="Z42" i="1"/>
  <c r="Z41" i="1"/>
  <c r="AD42" i="1"/>
  <c r="AD41" i="1"/>
  <c r="AH42" i="1"/>
  <c r="AH41" i="1"/>
  <c r="AL42" i="1"/>
  <c r="AL41" i="1"/>
  <c r="Y41" i="1"/>
  <c r="AC41" i="1"/>
  <c r="AG41" i="1"/>
  <c r="AK41" i="1"/>
  <c r="Y42" i="1"/>
  <c r="AC42" i="1"/>
  <c r="AG42" i="1"/>
  <c r="AK42" i="1"/>
  <c r="Z47" i="1"/>
  <c r="Z46" i="1"/>
  <c r="AD47" i="1"/>
  <c r="AD46" i="1"/>
  <c r="AH47" i="1"/>
  <c r="AH46" i="1"/>
  <c r="AL47" i="1"/>
  <c r="AL46" i="1"/>
  <c r="Y46" i="1"/>
  <c r="AC46" i="1"/>
  <c r="AG46" i="1"/>
  <c r="AK46" i="1"/>
  <c r="Y47" i="1"/>
  <c r="AC47" i="1"/>
  <c r="AG47" i="1"/>
  <c r="AK47" i="1"/>
  <c r="Y6" i="1"/>
  <c r="AA6" i="1"/>
  <c r="AC6" i="1"/>
  <c r="AE6" i="1"/>
  <c r="AG6" i="1"/>
  <c r="AI6" i="1"/>
  <c r="AK6" i="1"/>
  <c r="AM6" i="1"/>
  <c r="Y11" i="1"/>
  <c r="AA11" i="1"/>
  <c r="AC11" i="1"/>
  <c r="AE11" i="1"/>
  <c r="AG11" i="1"/>
  <c r="AI11" i="1"/>
  <c r="AK11" i="1"/>
  <c r="AM11" i="1"/>
  <c r="Y16" i="1"/>
  <c r="AA16" i="1"/>
  <c r="AC16" i="1"/>
  <c r="AE16" i="1"/>
  <c r="AG16" i="1"/>
  <c r="AI16" i="1"/>
  <c r="AK16" i="1"/>
  <c r="AM16" i="1"/>
  <c r="Y21" i="1"/>
  <c r="AA21" i="1"/>
  <c r="AC21" i="1"/>
  <c r="AE21" i="1"/>
  <c r="AG21" i="1"/>
  <c r="AI21" i="1"/>
  <c r="AK21" i="1"/>
  <c r="AM21" i="1"/>
  <c r="Y26" i="1"/>
  <c r="AA26" i="1"/>
  <c r="AC26" i="1"/>
  <c r="AE26" i="1"/>
  <c r="AG26" i="1"/>
  <c r="AI26" i="1"/>
  <c r="AK26" i="1"/>
  <c r="AM26" i="1"/>
  <c r="Y31" i="1"/>
  <c r="AA31" i="1"/>
  <c r="AC31" i="1"/>
  <c r="AE31" i="1"/>
  <c r="AG31" i="1"/>
  <c r="AI31" i="1"/>
  <c r="AK31" i="1"/>
  <c r="AM31" i="1"/>
  <c r="Y36" i="1"/>
  <c r="AA36" i="1"/>
  <c r="AC36" i="1"/>
  <c r="AE36" i="1"/>
  <c r="AI36" i="1"/>
  <c r="AM36" i="1"/>
  <c r="AB42" i="1"/>
  <c r="AB41" i="1"/>
  <c r="AF42" i="1"/>
  <c r="AF41" i="1"/>
  <c r="AJ42" i="1"/>
  <c r="AJ41" i="1"/>
  <c r="AN42" i="1"/>
  <c r="AN41" i="1"/>
  <c r="AA41" i="1"/>
  <c r="AE41" i="1"/>
  <c r="AI41" i="1"/>
  <c r="AM41" i="1"/>
  <c r="AA42" i="1"/>
  <c r="AE42" i="1"/>
  <c r="AI42" i="1"/>
  <c r="AM42" i="1"/>
  <c r="AB47" i="1"/>
  <c r="AB46" i="1"/>
  <c r="AF47" i="1"/>
  <c r="AF46" i="1"/>
  <c r="AJ47" i="1"/>
  <c r="AJ46" i="1"/>
  <c r="AN47" i="1"/>
  <c r="AN46" i="1"/>
  <c r="AA46" i="1"/>
  <c r="AE46" i="1"/>
  <c r="AI46" i="1"/>
  <c r="AM46" i="1"/>
  <c r="AA47" i="1"/>
  <c r="AE47" i="1"/>
  <c r="AI47" i="1"/>
  <c r="AM47" i="1"/>
  <c r="AH11" i="1" l="1"/>
  <c r="AH12" i="1"/>
  <c r="AL11" i="1"/>
  <c r="AL12" i="1"/>
  <c r="AH27" i="1"/>
  <c r="AH26" i="1"/>
  <c r="AH22" i="1"/>
  <c r="AH21" i="1"/>
  <c r="AD32" i="1"/>
  <c r="AD31" i="1"/>
  <c r="AD27" i="1"/>
  <c r="AD26" i="1"/>
  <c r="AD22" i="1"/>
  <c r="AD21" i="1"/>
  <c r="AL17" i="1"/>
  <c r="AL16" i="1"/>
  <c r="Z16" i="1"/>
  <c r="Z17" i="1"/>
  <c r="AD17" i="1"/>
  <c r="AD16" i="1"/>
  <c r="AJ36" i="1"/>
  <c r="Z32" i="1"/>
  <c r="Z31" i="1"/>
  <c r="Z26" i="1"/>
  <c r="Z27" i="1"/>
  <c r="Z21" i="1"/>
  <c r="Z22" i="1"/>
  <c r="AL27" i="1"/>
  <c r="AL26" i="1"/>
  <c r="AL22" i="1"/>
  <c r="AL21" i="1"/>
  <c r="AH17" i="1"/>
  <c r="AH16" i="1"/>
  <c r="Z11" i="1"/>
  <c r="Z12" i="1"/>
  <c r="AD12" i="1"/>
  <c r="AD11" i="1"/>
  <c r="D37" i="3"/>
  <c r="Y37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G38" i="3"/>
  <c r="F38" i="3"/>
  <c r="E38" i="3"/>
  <c r="D38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G37" i="3"/>
  <c r="F37" i="3"/>
  <c r="E37" i="3"/>
  <c r="E7" i="1"/>
  <c r="I33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I34" i="3" l="1"/>
  <c r="H34" i="3"/>
  <c r="H38" i="3" l="1"/>
  <c r="H37" i="3"/>
  <c r="I37" i="3"/>
  <c r="I38" i="3"/>
  <c r="J38" i="2"/>
  <c r="I38" i="2"/>
  <c r="H38" i="2"/>
  <c r="G38" i="2"/>
  <c r="F38" i="2"/>
  <c r="E38" i="2"/>
  <c r="D38" i="2"/>
  <c r="J37" i="2"/>
  <c r="I37" i="2"/>
  <c r="H37" i="2"/>
  <c r="G37" i="2"/>
  <c r="F37" i="2"/>
  <c r="E37" i="2"/>
  <c r="D37" i="2"/>
  <c r="J32" i="2"/>
  <c r="I32" i="2"/>
  <c r="H32" i="2"/>
  <c r="G32" i="2"/>
  <c r="F32" i="2"/>
  <c r="E32" i="2"/>
  <c r="D32" i="2"/>
  <c r="J31" i="2"/>
  <c r="I31" i="2"/>
  <c r="H31" i="2"/>
  <c r="G31" i="2"/>
  <c r="F31" i="2"/>
  <c r="E31" i="2"/>
  <c r="D31" i="2"/>
  <c r="J26" i="2"/>
  <c r="I26" i="2"/>
  <c r="H26" i="2"/>
  <c r="G26" i="2"/>
  <c r="F26" i="2"/>
  <c r="E26" i="2"/>
  <c r="D26" i="2"/>
  <c r="J25" i="2"/>
  <c r="I25" i="2"/>
  <c r="H25" i="2"/>
  <c r="G25" i="2"/>
  <c r="F25" i="2"/>
  <c r="E25" i="2"/>
  <c r="D25" i="2"/>
  <c r="J20" i="2"/>
  <c r="I20" i="2"/>
  <c r="H20" i="2"/>
  <c r="G20" i="2"/>
  <c r="F20" i="2"/>
  <c r="E20" i="2"/>
  <c r="D20" i="2"/>
  <c r="J19" i="2"/>
  <c r="I19" i="2"/>
  <c r="H19" i="2"/>
  <c r="G19" i="2"/>
  <c r="F19" i="2"/>
  <c r="E19" i="2"/>
  <c r="D19" i="2"/>
  <c r="J14" i="2"/>
  <c r="I14" i="2"/>
  <c r="H14" i="2"/>
  <c r="G14" i="2"/>
  <c r="F14" i="2"/>
  <c r="E14" i="2"/>
  <c r="D14" i="2"/>
  <c r="J13" i="2"/>
  <c r="I13" i="2"/>
  <c r="H13" i="2"/>
  <c r="G13" i="2"/>
  <c r="F13" i="2"/>
  <c r="E13" i="2"/>
  <c r="D13" i="2"/>
  <c r="E7" i="2"/>
  <c r="F7" i="2"/>
  <c r="G7" i="2"/>
  <c r="H7" i="2"/>
  <c r="I7" i="2"/>
  <c r="J7" i="2"/>
  <c r="E8" i="2"/>
  <c r="F8" i="2"/>
  <c r="G8" i="2"/>
  <c r="H8" i="2"/>
  <c r="I8" i="2"/>
  <c r="J8" i="2"/>
  <c r="D8" i="2"/>
  <c r="D7" i="2"/>
  <c r="J38" i="1" l="1"/>
  <c r="I38" i="1"/>
  <c r="H38" i="1"/>
  <c r="G38" i="1"/>
  <c r="F38" i="1"/>
  <c r="E38" i="1"/>
  <c r="D38" i="1"/>
  <c r="J37" i="1"/>
  <c r="I37" i="1"/>
  <c r="H37" i="1"/>
  <c r="G37" i="1"/>
  <c r="F37" i="1"/>
  <c r="E37" i="1"/>
  <c r="D37" i="1"/>
  <c r="J32" i="1"/>
  <c r="I32" i="1"/>
  <c r="H32" i="1"/>
  <c r="G32" i="1"/>
  <c r="F32" i="1"/>
  <c r="E32" i="1"/>
  <c r="D32" i="1"/>
  <c r="J31" i="1"/>
  <c r="I31" i="1"/>
  <c r="H31" i="1"/>
  <c r="G31" i="1"/>
  <c r="F31" i="1"/>
  <c r="E31" i="1"/>
  <c r="D31" i="1"/>
  <c r="J26" i="1"/>
  <c r="I26" i="1"/>
  <c r="H26" i="1"/>
  <c r="G26" i="1"/>
  <c r="F26" i="1"/>
  <c r="E26" i="1"/>
  <c r="D26" i="1"/>
  <c r="J25" i="1"/>
  <c r="I25" i="1"/>
  <c r="H25" i="1"/>
  <c r="G25" i="1"/>
  <c r="F25" i="1"/>
  <c r="E25" i="1"/>
  <c r="D25" i="1"/>
  <c r="J20" i="1"/>
  <c r="I20" i="1"/>
  <c r="H20" i="1"/>
  <c r="G20" i="1"/>
  <c r="F20" i="1"/>
  <c r="E20" i="1"/>
  <c r="D20" i="1"/>
  <c r="J19" i="1"/>
  <c r="I19" i="1"/>
  <c r="H19" i="1"/>
  <c r="G19" i="1"/>
  <c r="F19" i="1"/>
  <c r="E19" i="1"/>
  <c r="D19" i="1"/>
  <c r="J14" i="1"/>
  <c r="I14" i="1"/>
  <c r="H14" i="1"/>
  <c r="G14" i="1"/>
  <c r="F14" i="1"/>
  <c r="E14" i="1"/>
  <c r="D14" i="1"/>
  <c r="J13" i="1"/>
  <c r="I13" i="1"/>
  <c r="H13" i="1"/>
  <c r="G13" i="1"/>
  <c r="F13" i="1"/>
  <c r="E13" i="1"/>
  <c r="D13" i="1"/>
  <c r="E8" i="1"/>
  <c r="F8" i="1"/>
  <c r="G8" i="1"/>
  <c r="H8" i="1"/>
  <c r="I8" i="1"/>
  <c r="J8" i="1"/>
  <c r="D8" i="1"/>
  <c r="F7" i="1"/>
  <c r="G7" i="1"/>
  <c r="H7" i="1"/>
  <c r="I7" i="1"/>
  <c r="J7" i="1"/>
  <c r="D7" i="1"/>
  <c r="K7" i="1"/>
  <c r="Y32" i="4" l="1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D8" i="4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D7" i="4"/>
  <c r="D8" i="3"/>
  <c r="D7" i="3"/>
</calcChain>
</file>

<file path=xl/sharedStrings.xml><?xml version="1.0" encoding="utf-8"?>
<sst xmlns="http://schemas.openxmlformats.org/spreadsheetml/2006/main" count="425" uniqueCount="85">
  <si>
    <t>Trat</t>
  </si>
  <si>
    <t>Rep</t>
  </si>
  <si>
    <t>Pl/ha</t>
  </si>
  <si>
    <t>t/ha  Raíz limpia</t>
  </si>
  <si>
    <t>t/ha raíz Limpia-Sana</t>
  </si>
  <si>
    <t>t/ha Total Follaje</t>
  </si>
  <si>
    <t>t/ha  WSD 3,2</t>
  </si>
  <si>
    <t>t/ha  WSD 4,2 + 5</t>
  </si>
  <si>
    <t>WSD t/ha</t>
  </si>
  <si>
    <t>PRO</t>
  </si>
  <si>
    <t>EE</t>
  </si>
  <si>
    <t>pro</t>
  </si>
  <si>
    <t>Tratamiento</t>
  </si>
  <si>
    <t>Testigo sano</t>
  </si>
  <si>
    <t>Testigo phoma</t>
  </si>
  <si>
    <t>ChB7 semilla +Phoma</t>
  </si>
  <si>
    <t>Ca10A+Phoma</t>
  </si>
  <si>
    <t>ChB7+Ca10A+Phoma</t>
  </si>
  <si>
    <t>Repetición</t>
  </si>
  <si>
    <t>Incidencia %)</t>
  </si>
  <si>
    <t>Incidencia                trans</t>
  </si>
  <si>
    <t>Incidencia 2+3,1+4,1 (%)</t>
  </si>
  <si>
    <t>Incidencia 2+3,1+4,1 trans</t>
  </si>
  <si>
    <t>Incidencia 3,2</t>
  </si>
  <si>
    <t>Incidencia 3,2 trans</t>
  </si>
  <si>
    <t>Incidencia 4,2+5 (%)</t>
  </si>
  <si>
    <t>Incidencia 4,2+5 trans</t>
  </si>
  <si>
    <t>Severidad %)</t>
  </si>
  <si>
    <t>Severidad               trans</t>
  </si>
  <si>
    <t>Severidad 2+3,1+4,1 (%)</t>
  </si>
  <si>
    <t>Severidad 2+3,1+4,1 trans</t>
  </si>
  <si>
    <t>Severidad 3,2</t>
  </si>
  <si>
    <t>Severidad 3,2 trans</t>
  </si>
  <si>
    <t>Severidad 4,2+5 (%)</t>
  </si>
  <si>
    <t>Severidad 4,2+5 trans</t>
  </si>
  <si>
    <t>PROMEDIO</t>
  </si>
  <si>
    <t>E.E</t>
  </si>
  <si>
    <t>RENDIMIENTO</t>
  </si>
  <si>
    <t>Tratamientos SELVA NEGRA 2015-16</t>
  </si>
  <si>
    <t>Tratamiento SELVA NEGRA 2016-17</t>
  </si>
  <si>
    <t>Tratamientos LOS ANGELES  2015-16</t>
  </si>
  <si>
    <t>Tratamientos LOS ANGELES  2016-17</t>
  </si>
  <si>
    <t>Raices con pudrición t/ha</t>
  </si>
  <si>
    <t>t/ha  pudricion 4,2 + 5</t>
  </si>
  <si>
    <t>ChB7+Ca10A sin Pho</t>
  </si>
  <si>
    <t>analisis de infostat con las tres primeras repetciones</t>
  </si>
  <si>
    <t>Ca10A+ChB7+follaje60d</t>
  </si>
  <si>
    <t>a</t>
  </si>
  <si>
    <t>ab</t>
  </si>
  <si>
    <t>b</t>
  </si>
  <si>
    <t>ChB7+Ca10A-Phoma</t>
  </si>
  <si>
    <t>abc</t>
  </si>
  <si>
    <t>bc</t>
  </si>
  <si>
    <t>c</t>
  </si>
  <si>
    <t>V.E</t>
  </si>
  <si>
    <t>prom</t>
  </si>
  <si>
    <t>ChB7+Ca10A+60dds+Phoma</t>
  </si>
  <si>
    <t>ChB7+Phoma</t>
  </si>
  <si>
    <t>ChB7  +Phoma</t>
  </si>
  <si>
    <t>Nro Raices                 15 ml ó 10ml</t>
  </si>
  <si>
    <t>G1</t>
  </si>
  <si>
    <t>G2</t>
  </si>
  <si>
    <t>G3.1</t>
  </si>
  <si>
    <t>G3.2</t>
  </si>
  <si>
    <t>G4.1</t>
  </si>
  <si>
    <t>G4.2</t>
  </si>
  <si>
    <t>G5</t>
  </si>
  <si>
    <t xml:space="preserve"> Sanas</t>
  </si>
  <si>
    <t xml:space="preserve"> WSD</t>
  </si>
  <si>
    <t>Incidencia  total</t>
  </si>
  <si>
    <t>TAnBlis Inc.total</t>
  </si>
  <si>
    <t>Incidencia2+3.2+3.2</t>
  </si>
  <si>
    <t>TAnBlis Inc.2+3.1+3.2</t>
  </si>
  <si>
    <t>Incidencia 4.1+4.2</t>
  </si>
  <si>
    <t>TAnBlis Inc.4.1+4.2</t>
  </si>
  <si>
    <t>Incidencia 3.2+4.2+5</t>
  </si>
  <si>
    <t>TAnBlis Inc3.2+4.2+5</t>
  </si>
  <si>
    <t>SEVERIDAD TOTAL</t>
  </si>
  <si>
    <t xml:space="preserve">TANBLIS SEV TOTAL </t>
  </si>
  <si>
    <t>Severidad 2+3.1+3.2</t>
  </si>
  <si>
    <t>TanBlisSEV2+31+3.2</t>
  </si>
  <si>
    <t>SEV 4.1+4.2</t>
  </si>
  <si>
    <t>TanBlisSEV4.1+4.2</t>
  </si>
  <si>
    <t>SEV 3.2+4.2+5</t>
  </si>
  <si>
    <t>TanBlisSEV3.2+4.2+5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</si>
</sst>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164" fontId="1" fillId="0" borderId="10" xfId="0" applyNumberFormat="1" applyFont="1" applyBorder="1" applyAlignment="1">
      <alignment horizontal="center"/>
    </xf>
    <xf numFmtId="0" fontId="0" fillId="0" borderId="0" xfId="0"/>
    <xf numFmtId="2" fontId="0" fillId="0" borderId="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15" xfId="0" applyFont="1" applyFill="1" applyBorder="1"/>
    <xf numFmtId="0" fontId="2" fillId="0" borderId="18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2" fillId="0" borderId="17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/>
    </xf>
    <xf numFmtId="0" fontId="2" fillId="0" borderId="15" xfId="0" applyFont="1" applyFill="1" applyBorder="1"/>
    <xf numFmtId="0" fontId="2" fillId="0" borderId="18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165" fontId="0" fillId="0" borderId="0" xfId="0" applyNumberFormat="1"/>
    <xf numFmtId="165" fontId="1" fillId="0" borderId="0" xfId="0" applyNumberFormat="1" applyFont="1"/>
    <xf numFmtId="0" fontId="0" fillId="0" borderId="0" xfId="0"/>
    <xf numFmtId="0" fontId="2" fillId="0" borderId="0" xfId="0" applyFont="1"/>
    <xf numFmtId="165" fontId="0" fillId="0" borderId="0" xfId="0" applyNumberFormat="1"/>
    <xf numFmtId="165" fontId="1" fillId="0" borderId="0" xfId="0" applyNumberFormat="1" applyFont="1"/>
    <xf numFmtId="0" fontId="0" fillId="0" borderId="0" xfId="0" applyAlignment="1"/>
    <xf numFmtId="165" fontId="0" fillId="0" borderId="0" xfId="0" applyNumberFormat="1" applyAlignment="1"/>
    <xf numFmtId="165" fontId="1" fillId="0" borderId="0" xfId="0" applyNumberFormat="1" applyFont="1" applyAlignment="1"/>
    <xf numFmtId="164" fontId="0" fillId="0" borderId="0" xfId="0" applyNumberFormat="1" applyAlignment="1"/>
    <xf numFmtId="164" fontId="1" fillId="0" borderId="0" xfId="0" applyNumberFormat="1" applyFont="1" applyAlignment="1"/>
    <xf numFmtId="0" fontId="3" fillId="0" borderId="0" xfId="0" applyFont="1"/>
    <xf numFmtId="0" fontId="0" fillId="0" borderId="0" xfId="0" applyBorder="1"/>
    <xf numFmtId="164" fontId="0" fillId="0" borderId="0" xfId="0" applyNumberFormat="1" applyBorder="1"/>
    <xf numFmtId="0" fontId="0" fillId="0" borderId="0" xfId="0" applyFill="1" applyBorder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NumberFormat="1"/>
    <xf numFmtId="0" fontId="0" fillId="0" borderId="2" xfId="0" applyBorder="1" applyAlignment="1">
      <alignment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1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1" fontId="0" fillId="0" borderId="3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19" xfId="0" applyFont="1" applyBorder="1" applyAlignment="1">
      <alignment vertical="center" wrapText="1"/>
    </xf>
    <xf numFmtId="0" fontId="5" fillId="0" borderId="0" xfId="0" applyFont="1" applyBorder="1"/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21" xfId="0" applyFont="1" applyBorder="1"/>
    <xf numFmtId="164" fontId="5" fillId="0" borderId="21" xfId="0" applyNumberFormat="1" applyFont="1" applyBorder="1" applyAlignment="1">
      <alignment horizontal="center"/>
    </xf>
    <xf numFmtId="164" fontId="5" fillId="0" borderId="21" xfId="0" applyNumberFormat="1" applyFont="1" applyBorder="1"/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/>
    <xf numFmtId="0" fontId="5" fillId="0" borderId="0" xfId="0" applyFont="1" applyFill="1" applyBorder="1"/>
    <xf numFmtId="0" fontId="6" fillId="0" borderId="22" xfId="0" applyFont="1" applyFill="1" applyBorder="1" applyAlignment="1">
      <alignment vertical="center" wrapText="1"/>
    </xf>
    <xf numFmtId="164" fontId="5" fillId="0" borderId="23" xfId="0" applyNumberFormat="1" applyFont="1" applyBorder="1"/>
    <xf numFmtId="164" fontId="5" fillId="0" borderId="23" xfId="0" applyNumberFormat="1" applyFont="1" applyBorder="1" applyAlignment="1">
      <alignment horizontal="center"/>
    </xf>
    <xf numFmtId="0" fontId="5" fillId="0" borderId="23" xfId="0" applyFont="1" applyFill="1" applyBorder="1"/>
    <xf numFmtId="0" fontId="6" fillId="0" borderId="23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6" xfId="0" applyFont="1" applyBorder="1" applyAlignment="1">
      <alignment vertical="center" wrapText="1"/>
    </xf>
    <xf numFmtId="164" fontId="5" fillId="0" borderId="21" xfId="0" applyNumberFormat="1" applyFont="1" applyBorder="1" applyAlignment="1"/>
    <xf numFmtId="164" fontId="5" fillId="0" borderId="0" xfId="0" applyNumberFormat="1" applyFont="1" applyBorder="1" applyAlignment="1"/>
    <xf numFmtId="0" fontId="6" fillId="0" borderId="23" xfId="0" applyFont="1" applyBorder="1"/>
    <xf numFmtId="0" fontId="5" fillId="0" borderId="23" xfId="0" applyFont="1" applyBorder="1"/>
    <xf numFmtId="164" fontId="5" fillId="0" borderId="23" xfId="0" applyNumberFormat="1" applyFont="1" applyFill="1" applyBorder="1"/>
    <xf numFmtId="164" fontId="5" fillId="0" borderId="23" xfId="0" applyNumberFormat="1" applyFont="1" applyBorder="1" applyAlignment="1"/>
    <xf numFmtId="164" fontId="5" fillId="0" borderId="23" xfId="0" applyNumberFormat="1" applyFont="1" applyFill="1" applyBorder="1" applyAlignment="1"/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zoomScale="80" zoomScaleNormal="80" workbookViewId="0">
      <selection activeCell="M2" sqref="M2:AN47"/>
    </sheetView>
  </sheetViews>
  <sheetFormatPr baseColWidth="10" defaultRowHeight="15" x14ac:dyDescent="0.25"/>
  <cols>
    <col min="1" max="1" width="21.28515625" style="2" customWidth="1"/>
  </cols>
  <sheetData>
    <row r="1" spans="1:40" ht="15.75" thickBot="1" x14ac:dyDescent="0.3"/>
    <row r="2" spans="1:40" ht="45.75" thickBot="1" x14ac:dyDescent="0.3">
      <c r="A2" s="2" t="s">
        <v>12</v>
      </c>
      <c r="B2" s="10" t="s">
        <v>0</v>
      </c>
      <c r="C2" s="25" t="s">
        <v>1</v>
      </c>
      <c r="D2" s="6" t="s">
        <v>2</v>
      </c>
      <c r="E2" s="8" t="s">
        <v>3</v>
      </c>
      <c r="F2" s="9" t="s">
        <v>4</v>
      </c>
      <c r="G2" s="33" t="s">
        <v>5</v>
      </c>
      <c r="H2" s="7" t="s">
        <v>6</v>
      </c>
      <c r="I2" s="7" t="s">
        <v>7</v>
      </c>
      <c r="J2" s="7" t="s">
        <v>8</v>
      </c>
      <c r="M2" s="50" t="s">
        <v>0</v>
      </c>
      <c r="N2" s="63" t="s">
        <v>1</v>
      </c>
      <c r="O2" s="101" t="s">
        <v>59</v>
      </c>
      <c r="P2" s="102" t="s">
        <v>60</v>
      </c>
      <c r="Q2" s="103" t="s">
        <v>61</v>
      </c>
      <c r="R2" s="103" t="s">
        <v>62</v>
      </c>
      <c r="S2" s="103" t="s">
        <v>63</v>
      </c>
      <c r="T2" s="103" t="s">
        <v>64</v>
      </c>
      <c r="U2" s="103" t="s">
        <v>65</v>
      </c>
      <c r="V2" s="104" t="s">
        <v>66</v>
      </c>
      <c r="W2" s="105" t="s">
        <v>67</v>
      </c>
      <c r="X2" s="106" t="s">
        <v>68</v>
      </c>
      <c r="Y2" s="107" t="s">
        <v>69</v>
      </c>
      <c r="Z2" s="107" t="s">
        <v>70</v>
      </c>
      <c r="AA2" s="107" t="s">
        <v>71</v>
      </c>
      <c r="AB2" s="107" t="s">
        <v>72</v>
      </c>
      <c r="AC2" s="107" t="s">
        <v>73</v>
      </c>
      <c r="AD2" s="107" t="s">
        <v>74</v>
      </c>
      <c r="AE2" s="107" t="s">
        <v>75</v>
      </c>
      <c r="AF2" s="107" t="s">
        <v>76</v>
      </c>
      <c r="AG2" s="107" t="s">
        <v>77</v>
      </c>
      <c r="AH2" s="108" t="s">
        <v>78</v>
      </c>
      <c r="AI2" s="108" t="s">
        <v>79</v>
      </c>
      <c r="AJ2" s="108" t="s">
        <v>80</v>
      </c>
      <c r="AK2" s="108" t="s">
        <v>81</v>
      </c>
      <c r="AL2" s="108" t="s">
        <v>82</v>
      </c>
      <c r="AM2" s="108" t="s">
        <v>83</v>
      </c>
      <c r="AN2" s="108" t="s">
        <v>84</v>
      </c>
    </row>
    <row r="3" spans="1:40" x14ac:dyDescent="0.25">
      <c r="A3" s="2" t="s">
        <v>13</v>
      </c>
      <c r="B3" s="11">
        <v>1</v>
      </c>
      <c r="C3" s="26">
        <v>1</v>
      </c>
      <c r="D3" s="4">
        <v>180740.56</v>
      </c>
      <c r="E3" s="15">
        <v>109.48137200000001</v>
      </c>
      <c r="F3" s="19">
        <v>99.377678399999994</v>
      </c>
      <c r="G3" s="19">
        <v>18.577759199999999</v>
      </c>
      <c r="H3" s="16">
        <v>3.9999960000000003</v>
      </c>
      <c r="I3" s="19">
        <v>6.1036976000000003</v>
      </c>
      <c r="J3" s="16">
        <v>10.1036936</v>
      </c>
      <c r="K3" s="98"/>
      <c r="M3" s="51">
        <v>1</v>
      </c>
      <c r="N3" s="64">
        <v>1</v>
      </c>
      <c r="O3" s="53">
        <v>122</v>
      </c>
      <c r="P3" s="109"/>
      <c r="Q3" s="110">
        <v>45</v>
      </c>
      <c r="R3" s="110">
        <v>17</v>
      </c>
      <c r="S3" s="110">
        <v>5</v>
      </c>
      <c r="T3" s="110">
        <v>5</v>
      </c>
      <c r="U3" s="110">
        <v>7</v>
      </c>
      <c r="V3" s="110">
        <v>0</v>
      </c>
      <c r="W3" s="58">
        <v>43</v>
      </c>
      <c r="X3" s="53">
        <v>79</v>
      </c>
      <c r="Y3" s="56">
        <f>(X3)*100/O3</f>
        <v>64.754098360655732</v>
      </c>
      <c r="Z3" s="56">
        <f>180*(ASIN(SQRT(Y3/100)))/PI()</f>
        <v>53.581226274060931</v>
      </c>
      <c r="AA3" s="56">
        <f>(Q3+R3+S3)*100/O3</f>
        <v>54.918032786885249</v>
      </c>
      <c r="AB3" s="56">
        <f>180*(ASIN(SQRT(AA3/100)))/PI()</f>
        <v>47.822388776185718</v>
      </c>
      <c r="AC3" s="56">
        <f>(T3+U3)*100/O3</f>
        <v>9.8360655737704921</v>
      </c>
      <c r="AD3" s="56">
        <f>180*(ASIN(SQRT(AC3/100)))/PI()</f>
        <v>18.277827697291176</v>
      </c>
      <c r="AE3" s="56">
        <f>(S3+U3+V3)*100/O3</f>
        <v>9.8360655737704921</v>
      </c>
      <c r="AF3" s="56">
        <f>180*(ASIN(SQRT(AE3/100)))/PI()</f>
        <v>18.277827697291176</v>
      </c>
      <c r="AG3" s="56">
        <f>(W3*0+P3*1+Q3*2+R3*3+S3*4+T3*5+U3*6+V3*7)/(O3*7)*100</f>
        <v>26.697892271662766</v>
      </c>
      <c r="AH3" s="56">
        <f>180*(ASIN(SQRT(AG3/100)))/PI()</f>
        <v>31.111155313114367</v>
      </c>
      <c r="AI3" s="56">
        <f>((W3*0+Q3*1+R3*2+S3*3)/(O3*3))*100</f>
        <v>25.683060109289617</v>
      </c>
      <c r="AJ3" s="56">
        <f>180*(ASIN(SQRT(AI3/100)))/PI()</f>
        <v>30.449887955766393</v>
      </c>
      <c r="AK3" s="56">
        <f>((W3*0+T3*1+U3*2)/(O3*2))*100</f>
        <v>7.7868852459016393</v>
      </c>
      <c r="AL3" s="56">
        <f>180*(ASIN(SQRT(AK3/100)))/PI()</f>
        <v>16.20350858085968</v>
      </c>
      <c r="AM3" s="56">
        <f>((W3*0+S3*1+U3*2+V3*3)/(O3*3))*100</f>
        <v>5.1912568306010929</v>
      </c>
      <c r="AN3" s="56">
        <f>180*(ASIN(SQRT(AM3/100)))/PI()</f>
        <v>13.17013084362614</v>
      </c>
    </row>
    <row r="4" spans="1:40" x14ac:dyDescent="0.25">
      <c r="A4" s="2" t="s">
        <v>13</v>
      </c>
      <c r="B4" s="14">
        <v>1</v>
      </c>
      <c r="C4" s="28">
        <v>2</v>
      </c>
      <c r="D4" s="3">
        <v>176296.12000000002</v>
      </c>
      <c r="E4" s="15">
        <v>102.66656400000001</v>
      </c>
      <c r="F4" s="19">
        <v>87.229542400000014</v>
      </c>
      <c r="G4" s="19">
        <v>16.059243200000001</v>
      </c>
      <c r="H4" s="16">
        <v>6.4592528000000007</v>
      </c>
      <c r="I4" s="19">
        <v>8.9777687999999998</v>
      </c>
      <c r="J4" s="16">
        <v>15.437021600000001</v>
      </c>
      <c r="M4" s="54">
        <v>1</v>
      </c>
      <c r="N4" s="66">
        <v>2</v>
      </c>
      <c r="O4" s="56">
        <v>119</v>
      </c>
      <c r="P4" s="111"/>
      <c r="Q4" s="112">
        <v>33</v>
      </c>
      <c r="R4" s="112">
        <v>17</v>
      </c>
      <c r="S4" s="112">
        <v>5</v>
      </c>
      <c r="T4" s="112">
        <v>3</v>
      </c>
      <c r="U4" s="112">
        <v>10</v>
      </c>
      <c r="V4" s="113">
        <v>1</v>
      </c>
      <c r="W4" s="58">
        <v>50</v>
      </c>
      <c r="X4" s="56">
        <v>69</v>
      </c>
      <c r="Y4" s="56">
        <f>(X4)*100/O4</f>
        <v>57.983193277310924</v>
      </c>
      <c r="Z4" s="56">
        <f t="shared" ref="Z4:Z45" si="0">180*(ASIN(SQRT(Y4/100)))/PI()</f>
        <v>49.59369316056339</v>
      </c>
      <c r="AA4" s="56">
        <f>(Q4+R4+S4)*100/O4</f>
        <v>46.218487394957982</v>
      </c>
      <c r="AB4" s="56">
        <f t="shared" ref="AB4:AB45" si="1">180*(ASIN(SQRT(AA4/100)))/PI()</f>
        <v>42.831282027347065</v>
      </c>
      <c r="AC4" s="56">
        <f>(T4+U4)*100/O4</f>
        <v>10.92436974789916</v>
      </c>
      <c r="AD4" s="56">
        <f t="shared" ref="AD4:AD45" si="2">180*(ASIN(SQRT(AC4/100)))/PI()</f>
        <v>19.300361258749842</v>
      </c>
      <c r="AE4" s="56">
        <f>(S4+U4+V4)*100/O4</f>
        <v>13.445378151260504</v>
      </c>
      <c r="AF4" s="56">
        <f t="shared" ref="AF4:AF45" si="3">180*(ASIN(SQRT(AE4/100)))/PI()</f>
        <v>21.510972378512118</v>
      </c>
      <c r="AG4" s="56">
        <f>(W4*0+P4*1+Q4*2+R4*3+S4*4+T4*5+U4*6+V4*7)/(O4*7)*100</f>
        <v>26.290516206482593</v>
      </c>
      <c r="AH4" s="56">
        <f>180*(ASIN(SQRT(AG4/100)))/PI()</f>
        <v>30.846698494798098</v>
      </c>
      <c r="AI4" s="56">
        <f>((W4*0+Q4*1+R4*2+S4*3)/(O4*3))*100</f>
        <v>22.969187675070028</v>
      </c>
      <c r="AJ4" s="56">
        <f t="shared" ref="AJ4:AJ45" si="4">180*(ASIN(SQRT(AI4/100)))/PI()</f>
        <v>28.637200363264267</v>
      </c>
      <c r="AK4" s="56">
        <f>((W4*0+T4*1+U4*2)/(O4*2))*100</f>
        <v>9.6638655462184886</v>
      </c>
      <c r="AL4" s="56">
        <f t="shared" ref="AL4:AL45" si="5">180*(ASIN(SQRT(AK4/100)))/PI()</f>
        <v>18.111522966923452</v>
      </c>
      <c r="AM4" s="56">
        <f>((W4*0+S4*1+U4*2+V4*3)/(O4*3))*100</f>
        <v>7.8431372549019605</v>
      </c>
      <c r="AN4" s="56">
        <f t="shared" ref="AN4:AN45" si="6">180*(ASIN(SQRT(AM4/100)))/PI()</f>
        <v>16.263547993579184</v>
      </c>
    </row>
    <row r="5" spans="1:40" ht="15.75" thickBot="1" x14ac:dyDescent="0.3">
      <c r="A5" s="2" t="s">
        <v>13</v>
      </c>
      <c r="B5" s="14">
        <v>1</v>
      </c>
      <c r="C5" s="28">
        <v>3</v>
      </c>
      <c r="D5" s="3">
        <v>208888.68000000002</v>
      </c>
      <c r="E5" s="15">
        <v>118.9035848</v>
      </c>
      <c r="F5" s="19">
        <v>109.2739648</v>
      </c>
      <c r="G5" s="19">
        <v>14.874059199999998</v>
      </c>
      <c r="H5" s="16">
        <v>3.3777743999999998</v>
      </c>
      <c r="I5" s="19">
        <v>6.2518455999999993</v>
      </c>
      <c r="J5" s="16">
        <v>9.6296199999999992</v>
      </c>
      <c r="M5" s="54">
        <v>1</v>
      </c>
      <c r="N5" s="66">
        <v>3</v>
      </c>
      <c r="O5" s="56">
        <v>141</v>
      </c>
      <c r="P5" s="114"/>
      <c r="Q5" s="113">
        <v>58</v>
      </c>
      <c r="R5" s="113">
        <v>24</v>
      </c>
      <c r="S5" s="112">
        <v>3</v>
      </c>
      <c r="T5" s="112">
        <v>1</v>
      </c>
      <c r="U5" s="112">
        <v>6</v>
      </c>
      <c r="V5" s="113">
        <v>0</v>
      </c>
      <c r="W5" s="58">
        <v>49</v>
      </c>
      <c r="X5" s="56">
        <v>92</v>
      </c>
      <c r="Y5" s="56">
        <f>(X5)*100/O5</f>
        <v>65.248226950354606</v>
      </c>
      <c r="Z5" s="56">
        <f t="shared" si="0"/>
        <v>53.878015250857253</v>
      </c>
      <c r="AA5" s="56">
        <f>(Q5+R5+S5)*100/O5</f>
        <v>60.283687943262414</v>
      </c>
      <c r="AB5" s="56">
        <f t="shared" si="1"/>
        <v>50.934471544005298</v>
      </c>
      <c r="AC5" s="56">
        <f>(T5+U5)*100/O5</f>
        <v>4.9645390070921982</v>
      </c>
      <c r="AD5" s="56">
        <f t="shared" si="2"/>
        <v>12.874275910119243</v>
      </c>
      <c r="AE5" s="56">
        <f>(S5+U5+V5)*100/O5</f>
        <v>6.3829787234042552</v>
      </c>
      <c r="AF5" s="56">
        <f t="shared" si="3"/>
        <v>14.634119162629428</v>
      </c>
      <c r="AG5" s="56">
        <f>(W5*0+P5*1+Q5*2+R5*3+S5*4+T5*5+U5*6+V5*7)/(O5*7)*100</f>
        <v>24.417426545086119</v>
      </c>
      <c r="AH5" s="56">
        <f>180*(ASIN(SQRT(AG5/100)))/PI()</f>
        <v>29.613051995713775</v>
      </c>
      <c r="AI5" s="56">
        <f>((W5*0+Q5*1+R5*2+S5*3)/(O5*3))*100</f>
        <v>27.186761229314421</v>
      </c>
      <c r="AJ5" s="56">
        <f t="shared" si="4"/>
        <v>31.426829163688183</v>
      </c>
      <c r="AK5" s="56">
        <f>((W5*0+T5*1+U5*2)/(O5*2))*100</f>
        <v>4.6099290780141837</v>
      </c>
      <c r="AL5" s="56">
        <f t="shared" si="5"/>
        <v>12.398364842607707</v>
      </c>
      <c r="AM5" s="56">
        <f>((W5*0+S5*1+U5*2+V5*3)/(O5*3))*100</f>
        <v>3.5460992907801421</v>
      </c>
      <c r="AN5" s="56">
        <f t="shared" si="6"/>
        <v>10.854226306954613</v>
      </c>
    </row>
    <row r="6" spans="1:40" ht="15.75" thickBot="1" x14ac:dyDescent="0.3">
      <c r="A6" s="2" t="s">
        <v>13</v>
      </c>
      <c r="B6" s="14">
        <v>1</v>
      </c>
      <c r="C6" s="28">
        <v>4</v>
      </c>
      <c r="D6" s="5">
        <v>189629.44</v>
      </c>
      <c r="E6" s="29">
        <v>111.49618479999999</v>
      </c>
      <c r="F6" s="23">
        <v>95.288793599999991</v>
      </c>
      <c r="G6" s="23">
        <v>13.7481344</v>
      </c>
      <c r="H6" s="21">
        <v>8.5925840000000004</v>
      </c>
      <c r="I6" s="23">
        <v>7.6148071999999996</v>
      </c>
      <c r="J6" s="21">
        <v>16.2073912</v>
      </c>
      <c r="M6" s="70">
        <v>1</v>
      </c>
      <c r="N6" s="62" t="s">
        <v>9</v>
      </c>
      <c r="O6" s="115">
        <v>127.5</v>
      </c>
      <c r="P6" s="116">
        <v>0</v>
      </c>
      <c r="Q6" s="116">
        <v>46.5</v>
      </c>
      <c r="R6" s="116">
        <v>20</v>
      </c>
      <c r="S6" s="116">
        <v>5</v>
      </c>
      <c r="T6" s="116">
        <v>2.5</v>
      </c>
      <c r="U6" s="116">
        <v>7</v>
      </c>
      <c r="V6" s="116">
        <v>0.5</v>
      </c>
      <c r="W6" s="17">
        <v>46</v>
      </c>
      <c r="X6" s="17">
        <v>81.5</v>
      </c>
      <c r="Y6" s="17">
        <f t="shared" ref="Y6:AN6" si="7">AVERAGE(Y3:Y5)</f>
        <v>62.661839529440421</v>
      </c>
      <c r="Z6" s="17">
        <f t="shared" si="7"/>
        <v>52.350978228493858</v>
      </c>
      <c r="AA6" s="17">
        <f t="shared" si="7"/>
        <v>53.806736041701875</v>
      </c>
      <c r="AB6" s="17">
        <f t="shared" si="7"/>
        <v>47.19604744917936</v>
      </c>
      <c r="AC6" s="17">
        <f t="shared" si="7"/>
        <v>8.5749914429206182</v>
      </c>
      <c r="AD6" s="17">
        <f t="shared" si="7"/>
        <v>16.817488288720089</v>
      </c>
      <c r="AE6" s="17">
        <f t="shared" si="7"/>
        <v>9.8881408161450839</v>
      </c>
      <c r="AF6" s="17">
        <f t="shared" si="7"/>
        <v>18.140973079477575</v>
      </c>
      <c r="AG6" s="17">
        <f t="shared" si="7"/>
        <v>25.801945007743825</v>
      </c>
      <c r="AH6" s="17">
        <f t="shared" si="7"/>
        <v>30.523635267875409</v>
      </c>
      <c r="AI6" s="17">
        <f t="shared" si="7"/>
        <v>25.279669671224685</v>
      </c>
      <c r="AJ6" s="17">
        <f t="shared" si="7"/>
        <v>30.171305827572947</v>
      </c>
      <c r="AK6" s="17">
        <f t="shared" si="7"/>
        <v>7.3535599567114369</v>
      </c>
      <c r="AL6" s="17">
        <f t="shared" si="7"/>
        <v>15.57113213013028</v>
      </c>
      <c r="AM6" s="17">
        <f t="shared" si="7"/>
        <v>5.5268311254277309</v>
      </c>
      <c r="AN6" s="17">
        <f t="shared" si="7"/>
        <v>13.429301714719978</v>
      </c>
    </row>
    <row r="7" spans="1:40" ht="15.75" thickBot="1" x14ac:dyDescent="0.3">
      <c r="A7" s="2" t="s">
        <v>13</v>
      </c>
      <c r="B7" s="32">
        <v>1</v>
      </c>
      <c r="C7" s="24" t="s">
        <v>9</v>
      </c>
      <c r="D7" s="17">
        <f>AVERAGE(D3:D5)</f>
        <v>188641.78666666671</v>
      </c>
      <c r="E7" s="17">
        <f>AVERAGE(E3:E5)</f>
        <v>110.35050693333335</v>
      </c>
      <c r="F7" s="17">
        <f t="shared" ref="F7:J7" si="8">AVERAGE(F3:F5)</f>
        <v>98.627061866666665</v>
      </c>
      <c r="G7" s="17">
        <f t="shared" si="8"/>
        <v>16.503687199999998</v>
      </c>
      <c r="H7" s="17">
        <f t="shared" si="8"/>
        <v>4.6123410666666667</v>
      </c>
      <c r="I7" s="17">
        <f t="shared" si="8"/>
        <v>7.1111040000000001</v>
      </c>
      <c r="J7" s="17">
        <f t="shared" si="8"/>
        <v>11.723445066666665</v>
      </c>
      <c r="K7" s="98">
        <f>AVERAGE(G3:G5)</f>
        <v>16.503687199999998</v>
      </c>
      <c r="M7" s="51"/>
      <c r="N7" s="64"/>
      <c r="O7" s="53"/>
      <c r="P7" s="117"/>
      <c r="Q7" s="110"/>
      <c r="R7" s="110"/>
      <c r="S7" s="110"/>
      <c r="T7" s="110"/>
      <c r="U7" s="110"/>
      <c r="V7" s="110"/>
      <c r="W7" s="52"/>
      <c r="X7" s="53"/>
      <c r="Y7" s="56">
        <f>STDEV(Y3:Y5)/3</f>
        <v>1.3531173403258077</v>
      </c>
      <c r="Z7" s="56">
        <f t="shared" ref="Z7:AN7" si="9">STDEV(Z3:Z5)/3</f>
        <v>0.79749515035524376</v>
      </c>
      <c r="AA7" s="56">
        <f t="shared" si="9"/>
        <v>2.3660492612016943</v>
      </c>
      <c r="AB7" s="56">
        <f t="shared" si="9"/>
        <v>1.3625811975461637</v>
      </c>
      <c r="AC7" s="56">
        <f t="shared" si="9"/>
        <v>1.0579133858366336</v>
      </c>
      <c r="AD7" s="56">
        <f t="shared" si="9"/>
        <v>1.1509940929542637</v>
      </c>
      <c r="AE7" s="56">
        <f t="shared" si="9"/>
        <v>1.1771625627752949</v>
      </c>
      <c r="AF7" s="56">
        <f t="shared" si="9"/>
        <v>1.1468228783136116</v>
      </c>
      <c r="AG7" s="56">
        <f t="shared" si="9"/>
        <v>0.40540204251807799</v>
      </c>
      <c r="AH7" s="56">
        <f t="shared" si="9"/>
        <v>0.2665324190921326</v>
      </c>
      <c r="AI7" s="56">
        <f t="shared" si="9"/>
        <v>0.71250922454122811</v>
      </c>
      <c r="AJ7" s="56">
        <f t="shared" si="9"/>
        <v>0.47184192417120135</v>
      </c>
      <c r="AK7" s="56">
        <f t="shared" si="9"/>
        <v>0.85156043439546825</v>
      </c>
      <c r="AL7" s="56">
        <f t="shared" si="9"/>
        <v>0.96953419055731282</v>
      </c>
      <c r="AM7" s="56">
        <f t="shared" si="9"/>
        <v>0.72269491002522868</v>
      </c>
      <c r="AN7" s="56">
        <f t="shared" si="9"/>
        <v>0.90465263024386966</v>
      </c>
    </row>
    <row r="8" spans="1:40" ht="15.75" thickBot="1" x14ac:dyDescent="0.3">
      <c r="A8" s="2" t="s">
        <v>13</v>
      </c>
      <c r="B8" s="11"/>
      <c r="C8" s="26" t="s">
        <v>10</v>
      </c>
      <c r="D8" s="12">
        <f>STDEVA(D3:D5)/3</f>
        <v>5891.5266741211899</v>
      </c>
      <c r="E8" s="52">
        <f t="shared" ref="E8:J8" si="10">STDEVA(E3:E5)/3</f>
        <v>2.7177760058990099</v>
      </c>
      <c r="F8" s="52">
        <f t="shared" si="10"/>
        <v>3.6804545103151214</v>
      </c>
      <c r="G8" s="52">
        <f t="shared" si="10"/>
        <v>0.63047568235349993</v>
      </c>
      <c r="H8" s="52">
        <f t="shared" si="10"/>
        <v>0.54314947225724297</v>
      </c>
      <c r="I8" s="52">
        <f t="shared" si="10"/>
        <v>0.5394251121070448</v>
      </c>
      <c r="J8" s="52">
        <f t="shared" si="10"/>
        <v>1.0749250333678217</v>
      </c>
      <c r="M8" s="51">
        <v>2</v>
      </c>
      <c r="N8" s="64">
        <v>1</v>
      </c>
      <c r="O8" s="40">
        <v>90</v>
      </c>
      <c r="P8" s="118"/>
      <c r="Q8" s="110">
        <v>39</v>
      </c>
      <c r="R8" s="110">
        <v>13</v>
      </c>
      <c r="S8" s="110">
        <v>3</v>
      </c>
      <c r="T8" s="110">
        <v>1</v>
      </c>
      <c r="U8" s="110">
        <v>5</v>
      </c>
      <c r="V8" s="110">
        <v>0</v>
      </c>
      <c r="W8" s="65">
        <v>29</v>
      </c>
      <c r="X8" s="53">
        <v>61</v>
      </c>
      <c r="Y8" s="56">
        <f>(X8)*100/O8</f>
        <v>67.777777777777771</v>
      </c>
      <c r="Z8" s="56">
        <f t="shared" si="0"/>
        <v>55.413748466006076</v>
      </c>
      <c r="AA8" s="56">
        <f>(Q8+R8+S8)*100/O8</f>
        <v>61.111111111111114</v>
      </c>
      <c r="AB8" s="56">
        <f t="shared" si="1"/>
        <v>51.419794203452078</v>
      </c>
      <c r="AC8" s="56">
        <f>(T8+U8)*100/O8</f>
        <v>6.666666666666667</v>
      </c>
      <c r="AD8" s="56">
        <f t="shared" si="2"/>
        <v>14.963217433307118</v>
      </c>
      <c r="AE8" s="56">
        <f>(S8+U8+V8)*100/O8</f>
        <v>8.8888888888888893</v>
      </c>
      <c r="AF8" s="56">
        <f t="shared" si="3"/>
        <v>17.346065292669945</v>
      </c>
      <c r="AG8" s="56">
        <f>(W8*0+P8*1+Q8*2+R8*3+S8*4+T8*5+U8*6+V8*7)/(O8*7)*100</f>
        <v>26.031746031746035</v>
      </c>
      <c r="AH8" s="56">
        <f>180*(ASIN(SQRT(AG8/100)))/PI()</f>
        <v>30.678028721822823</v>
      </c>
      <c r="AI8" s="56">
        <f>((W8*0+Q8*1+R8*2+S8*3)/(O8*3))*100</f>
        <v>27.407407407407408</v>
      </c>
      <c r="AJ8" s="56">
        <f t="shared" si="4"/>
        <v>31.568720471320461</v>
      </c>
      <c r="AK8" s="56">
        <f>((W8*0+T8*1+U8*2)/(O8*2))*100</f>
        <v>6.1111111111111107</v>
      </c>
      <c r="AL8" s="56">
        <f t="shared" si="5"/>
        <v>14.312275476712678</v>
      </c>
      <c r="AM8" s="56">
        <f>((W8*0+S8*1+U8*2+V8*3)/(O8*3))*100</f>
        <v>4.8148148148148149</v>
      </c>
      <c r="AN8" s="56">
        <f t="shared" si="6"/>
        <v>12.675372133673651</v>
      </c>
    </row>
    <row r="9" spans="1:40" x14ac:dyDescent="0.25">
      <c r="A9" s="2" t="s">
        <v>14</v>
      </c>
      <c r="B9" s="11">
        <v>2</v>
      </c>
      <c r="C9" s="26">
        <v>1</v>
      </c>
      <c r="D9" s="4">
        <v>199999.8</v>
      </c>
      <c r="E9" s="12">
        <v>112.7998872</v>
      </c>
      <c r="F9" s="27">
        <v>103.02211920000001</v>
      </c>
      <c r="G9" s="13">
        <v>15.822206400000001</v>
      </c>
      <c r="H9" s="27">
        <v>3.8666628000000003</v>
      </c>
      <c r="I9" s="13">
        <v>5.9111052000000006</v>
      </c>
      <c r="J9" s="27">
        <v>9.7777680000000018</v>
      </c>
      <c r="M9" s="54">
        <v>2</v>
      </c>
      <c r="N9" s="66">
        <v>2</v>
      </c>
      <c r="O9" s="41">
        <v>78</v>
      </c>
      <c r="P9" s="119"/>
      <c r="Q9" s="113">
        <v>24</v>
      </c>
      <c r="R9" s="113">
        <v>13</v>
      </c>
      <c r="S9" s="113">
        <v>3</v>
      </c>
      <c r="T9" s="113">
        <v>0</v>
      </c>
      <c r="U9" s="113">
        <v>17</v>
      </c>
      <c r="V9" s="113">
        <v>2</v>
      </c>
      <c r="W9" s="58">
        <v>19</v>
      </c>
      <c r="X9" s="56">
        <v>59</v>
      </c>
      <c r="Y9" s="56">
        <f>(X9)*100/O9</f>
        <v>75.641025641025635</v>
      </c>
      <c r="Z9" s="56">
        <f t="shared" si="0"/>
        <v>60.425942993032677</v>
      </c>
      <c r="AA9" s="56">
        <f>(Q9+R9+S9)*100/O9</f>
        <v>51.282051282051285</v>
      </c>
      <c r="AB9" s="56">
        <f t="shared" si="1"/>
        <v>45.734641790676903</v>
      </c>
      <c r="AC9" s="56">
        <f>(T9+U9)*100/O9</f>
        <v>21.794871794871796</v>
      </c>
      <c r="AD9" s="56">
        <f t="shared" si="2"/>
        <v>27.830002528148739</v>
      </c>
      <c r="AE9" s="56">
        <f>(S9+U9+V9)*100/O9</f>
        <v>28.205128205128204</v>
      </c>
      <c r="AF9" s="56">
        <f t="shared" si="3"/>
        <v>32.078793563148189</v>
      </c>
      <c r="AG9" s="56">
        <f>(W9*0+P9*1+Q9*2+R9*3+S9*4+T9*5+U9*6+V9*7)/(O9*7)*100</f>
        <v>39.37728937728938</v>
      </c>
      <c r="AH9" s="56">
        <f>180*(ASIN(SQRT(AG9/100)))/PI()</f>
        <v>38.866892870159582</v>
      </c>
      <c r="AI9" s="56">
        <f>((W9*0+Q9*1+R9*2+S9*3)/(O9*3))*100</f>
        <v>25.213675213675213</v>
      </c>
      <c r="AJ9" s="56">
        <f t="shared" si="4"/>
        <v>30.141166148586279</v>
      </c>
      <c r="AK9" s="56">
        <f>((W9*0+T9*1+U9*2)/(O9*2))*100</f>
        <v>21.794871794871796</v>
      </c>
      <c r="AL9" s="56">
        <f t="shared" si="5"/>
        <v>27.830002528148739</v>
      </c>
      <c r="AM9" s="56">
        <f>((W9*0+S9*1+U9*2+V9*3)/(O9*3))*100</f>
        <v>18.376068376068378</v>
      </c>
      <c r="AN9" s="56">
        <f t="shared" si="6"/>
        <v>25.383385394785879</v>
      </c>
    </row>
    <row r="10" spans="1:40" ht="15.75" thickBot="1" x14ac:dyDescent="0.3">
      <c r="A10" s="2" t="s">
        <v>14</v>
      </c>
      <c r="B10" s="14">
        <v>2</v>
      </c>
      <c r="C10" s="28">
        <v>2</v>
      </c>
      <c r="D10" s="3">
        <v>173333.16</v>
      </c>
      <c r="E10" s="15">
        <v>112.93322040000001</v>
      </c>
      <c r="F10" s="19">
        <v>85.911025200000012</v>
      </c>
      <c r="G10" s="16">
        <v>10.222211999999999</v>
      </c>
      <c r="H10" s="19">
        <v>3.7333296000000002</v>
      </c>
      <c r="I10" s="16">
        <v>23.288865600000001</v>
      </c>
      <c r="J10" s="19">
        <v>27.022195200000002</v>
      </c>
      <c r="M10" s="54">
        <v>2</v>
      </c>
      <c r="N10" s="66">
        <v>3</v>
      </c>
      <c r="O10" s="41">
        <v>63</v>
      </c>
      <c r="P10" s="119"/>
      <c r="Q10" s="113">
        <v>34</v>
      </c>
      <c r="R10" s="113">
        <v>16</v>
      </c>
      <c r="S10" s="113">
        <v>4</v>
      </c>
      <c r="T10" s="113">
        <v>3</v>
      </c>
      <c r="U10" s="113">
        <v>6</v>
      </c>
      <c r="V10" s="113">
        <v>0</v>
      </c>
      <c r="W10" s="58">
        <v>0</v>
      </c>
      <c r="X10" s="56">
        <v>63</v>
      </c>
      <c r="Y10" s="56">
        <f>(X10)*100/O10</f>
        <v>100</v>
      </c>
      <c r="Z10" s="56">
        <f t="shared" si="0"/>
        <v>90</v>
      </c>
      <c r="AA10" s="56">
        <f>(Q10+R10+S10)*100/O10</f>
        <v>85.714285714285708</v>
      </c>
      <c r="AB10" s="56">
        <f t="shared" si="1"/>
        <v>67.792345701403505</v>
      </c>
      <c r="AC10" s="56">
        <f>(T10+U10)*100/O10</f>
        <v>14.285714285714286</v>
      </c>
      <c r="AD10" s="56">
        <f t="shared" si="2"/>
        <v>22.207654298596491</v>
      </c>
      <c r="AE10" s="56">
        <f>(S10+U10+V10)*100/O10</f>
        <v>15.873015873015873</v>
      </c>
      <c r="AF10" s="56">
        <f t="shared" si="3"/>
        <v>23.478788507434114</v>
      </c>
      <c r="AG10" s="56">
        <f>(W10*0+P10*1+Q10*2+R10*3+S10*4+T10*5+U10*6+V10*7)/(O10*7)*100</f>
        <v>41.496598639455783</v>
      </c>
      <c r="AH10" s="56">
        <f>180*(ASIN(SQRT(AG10/100)))/PI()</f>
        <v>40.104112837682692</v>
      </c>
      <c r="AI10" s="56">
        <f>((W10*0+Q10*1+R10*2+S10*3)/(O10*3))*100</f>
        <v>41.269841269841265</v>
      </c>
      <c r="AJ10" s="56">
        <f t="shared" si="4"/>
        <v>39.972216921959522</v>
      </c>
      <c r="AK10" s="56">
        <f>((W10*0+T10*1+U10*2)/(O10*2))*100</f>
        <v>11.904761904761903</v>
      </c>
      <c r="AL10" s="56">
        <f t="shared" si="5"/>
        <v>20.183796772092776</v>
      </c>
      <c r="AM10" s="56">
        <f>((W10*0+S10*1+U10*2+V10*3)/(O10*3))*100</f>
        <v>8.4656084656084651</v>
      </c>
      <c r="AN10" s="56">
        <f t="shared" si="6"/>
        <v>16.915270097126054</v>
      </c>
    </row>
    <row r="11" spans="1:40" ht="15.75" thickBot="1" x14ac:dyDescent="0.3">
      <c r="A11" s="2" t="s">
        <v>14</v>
      </c>
      <c r="B11" s="14">
        <v>2</v>
      </c>
      <c r="C11" s="28">
        <v>3</v>
      </c>
      <c r="D11" s="3">
        <v>139999.86000000002</v>
      </c>
      <c r="E11" s="15">
        <v>109.99989000000001</v>
      </c>
      <c r="F11" s="19">
        <v>91.288797600000009</v>
      </c>
      <c r="G11" s="16">
        <v>14.577763199999998</v>
      </c>
      <c r="H11" s="19">
        <v>6.7999932000000003</v>
      </c>
      <c r="I11" s="16">
        <v>11.911099200000001</v>
      </c>
      <c r="J11" s="19">
        <v>18.711092400000002</v>
      </c>
      <c r="M11" s="54">
        <v>2</v>
      </c>
      <c r="N11" s="54" t="s">
        <v>9</v>
      </c>
      <c r="O11" s="115">
        <v>82</v>
      </c>
      <c r="P11" s="116">
        <v>0</v>
      </c>
      <c r="Q11" s="116">
        <v>30.5</v>
      </c>
      <c r="R11" s="116">
        <v>15.25</v>
      </c>
      <c r="S11" s="116">
        <v>2.75</v>
      </c>
      <c r="T11" s="116">
        <v>1.5</v>
      </c>
      <c r="U11" s="116">
        <v>8.25</v>
      </c>
      <c r="V11" s="116">
        <v>1.5</v>
      </c>
      <c r="W11" s="17">
        <v>22.25</v>
      </c>
      <c r="X11" s="17">
        <v>59.75</v>
      </c>
      <c r="Y11" s="17">
        <f t="shared" ref="Y11:AN11" si="11">AVERAGE(Y8:Y10)</f>
        <v>81.13960113960114</v>
      </c>
      <c r="Z11" s="17">
        <f t="shared" si="11"/>
        <v>68.613230486346254</v>
      </c>
      <c r="AA11" s="17">
        <f t="shared" si="11"/>
        <v>66.03581603581604</v>
      </c>
      <c r="AB11" s="17">
        <f t="shared" si="11"/>
        <v>54.982260565177491</v>
      </c>
      <c r="AC11" s="17">
        <f t="shared" si="11"/>
        <v>14.24908424908425</v>
      </c>
      <c r="AD11" s="17">
        <f t="shared" si="11"/>
        <v>21.666958086684119</v>
      </c>
      <c r="AE11" s="17">
        <f t="shared" si="11"/>
        <v>17.655677655677653</v>
      </c>
      <c r="AF11" s="17">
        <f t="shared" si="11"/>
        <v>24.301215787750749</v>
      </c>
      <c r="AG11" s="17">
        <f t="shared" si="11"/>
        <v>35.635211349497062</v>
      </c>
      <c r="AH11" s="17">
        <f t="shared" si="11"/>
        <v>36.549678143221698</v>
      </c>
      <c r="AI11" s="17">
        <f t="shared" si="11"/>
        <v>31.296974630307961</v>
      </c>
      <c r="AJ11" s="17">
        <f t="shared" si="11"/>
        <v>33.894034513955425</v>
      </c>
      <c r="AK11" s="17">
        <f t="shared" si="11"/>
        <v>13.270248270248269</v>
      </c>
      <c r="AL11" s="17">
        <f t="shared" si="11"/>
        <v>20.775358258984731</v>
      </c>
      <c r="AM11" s="17">
        <f t="shared" si="11"/>
        <v>10.552163885497219</v>
      </c>
      <c r="AN11" s="17">
        <f t="shared" si="11"/>
        <v>18.324675875195194</v>
      </c>
    </row>
    <row r="12" spans="1:40" ht="15.75" thickBot="1" x14ac:dyDescent="0.3">
      <c r="A12" s="2" t="s">
        <v>14</v>
      </c>
      <c r="B12" s="18">
        <v>2</v>
      </c>
      <c r="C12" s="28">
        <v>4</v>
      </c>
      <c r="D12" s="5">
        <v>215555.34</v>
      </c>
      <c r="E12" s="29">
        <v>118.222104</v>
      </c>
      <c r="F12" s="23">
        <v>104.0887848</v>
      </c>
      <c r="G12" s="21">
        <v>17.199982800000001</v>
      </c>
      <c r="H12" s="23">
        <v>3.1555523999999999</v>
      </c>
      <c r="I12" s="21">
        <v>10.977766800000001</v>
      </c>
      <c r="J12" s="23">
        <v>14.133319200000001</v>
      </c>
      <c r="M12" s="54"/>
      <c r="N12" s="54"/>
      <c r="O12" s="56"/>
      <c r="P12" s="120"/>
      <c r="Q12" s="110"/>
      <c r="R12" s="110"/>
      <c r="S12" s="110"/>
      <c r="T12" s="110"/>
      <c r="U12" s="110"/>
      <c r="V12" s="110"/>
      <c r="W12" s="52"/>
      <c r="X12" s="53"/>
      <c r="Y12" s="56">
        <f>STDEV(Y8:Y10)/3</f>
        <v>5.6000362163483581</v>
      </c>
      <c r="Z12" s="56">
        <f t="shared" ref="Z12:AN12" si="12">STDEV(Z8:Z10)/3</f>
        <v>6.2300878910047937</v>
      </c>
      <c r="AA12" s="56">
        <f t="shared" si="12"/>
        <v>5.9121741718597294</v>
      </c>
      <c r="AB12" s="56">
        <f t="shared" si="12"/>
        <v>3.8174155071365576</v>
      </c>
      <c r="AC12" s="56">
        <f t="shared" si="12"/>
        <v>2.5213896944156837</v>
      </c>
      <c r="AD12" s="56">
        <f t="shared" si="12"/>
        <v>2.150137048975449</v>
      </c>
      <c r="AE12" s="56">
        <f t="shared" si="12"/>
        <v>3.2602434742767912</v>
      </c>
      <c r="AF12" s="56">
        <f t="shared" si="12"/>
        <v>2.4669056313638911</v>
      </c>
      <c r="AG12" s="56">
        <f t="shared" si="12"/>
        <v>2.7946929371998297</v>
      </c>
      <c r="AH12" s="56">
        <f t="shared" si="12"/>
        <v>1.7074958437519001</v>
      </c>
      <c r="AI12" s="56">
        <f t="shared" si="12"/>
        <v>2.9020427095389105</v>
      </c>
      <c r="AJ12" s="56">
        <f t="shared" si="12"/>
        <v>1.770677957883704</v>
      </c>
      <c r="AK12" s="56">
        <f t="shared" si="12"/>
        <v>2.6435141185995472</v>
      </c>
      <c r="AL12" s="56">
        <f t="shared" si="12"/>
        <v>2.2594172037118549</v>
      </c>
      <c r="AM12" s="56">
        <f t="shared" si="12"/>
        <v>2.3390925277017982</v>
      </c>
      <c r="AN12" s="56">
        <f t="shared" si="12"/>
        <v>2.1567263965606158</v>
      </c>
    </row>
    <row r="13" spans="1:40" ht="15.75" thickBot="1" x14ac:dyDescent="0.3">
      <c r="A13" s="2" t="s">
        <v>14</v>
      </c>
      <c r="B13" s="22">
        <v>2</v>
      </c>
      <c r="C13" s="11" t="s">
        <v>9</v>
      </c>
      <c r="D13" s="17">
        <f>AVERAGE(D9:D11)</f>
        <v>171110.93999999997</v>
      </c>
      <c r="E13" s="17">
        <f t="shared" ref="E13:J13" si="13">AVERAGE(E9:E11)</f>
        <v>111.91099920000001</v>
      </c>
      <c r="F13" s="17">
        <f t="shared" si="13"/>
        <v>93.407314</v>
      </c>
      <c r="G13" s="17">
        <f t="shared" si="13"/>
        <v>13.540727199999999</v>
      </c>
      <c r="H13" s="17">
        <f t="shared" si="13"/>
        <v>4.7999952000000006</v>
      </c>
      <c r="I13" s="17">
        <f t="shared" si="13"/>
        <v>13.703690000000002</v>
      </c>
      <c r="J13" s="17">
        <f t="shared" si="13"/>
        <v>18.503685200000003</v>
      </c>
      <c r="M13" s="20">
        <v>3</v>
      </c>
      <c r="N13" s="64">
        <v>1</v>
      </c>
      <c r="O13" s="56">
        <v>120</v>
      </c>
      <c r="P13" s="121"/>
      <c r="Q13" s="122"/>
      <c r="R13" s="122">
        <v>24</v>
      </c>
      <c r="S13" s="122">
        <v>23</v>
      </c>
      <c r="T13" s="122">
        <v>9</v>
      </c>
      <c r="U13" s="110">
        <v>2</v>
      </c>
      <c r="V13" s="123">
        <v>7</v>
      </c>
      <c r="W13" s="65">
        <v>55</v>
      </c>
      <c r="X13" s="53">
        <v>65</v>
      </c>
      <c r="Y13" s="56">
        <f>(X13)*100/O13</f>
        <v>54.166666666666664</v>
      </c>
      <c r="Z13" s="56">
        <f t="shared" si="0"/>
        <v>47.390095923599581</v>
      </c>
      <c r="AA13" s="56">
        <f>(Q13+R13+S13)*100/O13</f>
        <v>39.166666666666664</v>
      </c>
      <c r="AB13" s="56">
        <f t="shared" si="1"/>
        <v>38.743337318559156</v>
      </c>
      <c r="AC13" s="56">
        <f>(T13+U13)*100/O13</f>
        <v>9.1666666666666661</v>
      </c>
      <c r="AD13" s="56">
        <f t="shared" si="2"/>
        <v>17.6237534960263</v>
      </c>
      <c r="AE13" s="56">
        <f>(S13+U13+V13)*100/O13</f>
        <v>26.666666666666668</v>
      </c>
      <c r="AF13" s="56">
        <f t="shared" si="3"/>
        <v>31.090930357673031</v>
      </c>
      <c r="AG13" s="56">
        <f>(W13*0+P13*1+Q13*2+R13*3+S13*4+T13*5+U13*6+V13*7)/(O13*7)*100</f>
        <v>32.142857142857146</v>
      </c>
      <c r="AH13" s="56">
        <f>180*(ASIN(SQRT(AG13/100)))/PI()</f>
        <v>34.537583786180839</v>
      </c>
      <c r="AI13" s="56">
        <f>((W13*0+Q13*1+R13*2+S13*3)/(O13*3))*100</f>
        <v>32.5</v>
      </c>
      <c r="AJ13" s="56">
        <f t="shared" si="4"/>
        <v>34.756342442638669</v>
      </c>
      <c r="AK13" s="56">
        <f>((W13*0+T13*1+U13*2)/(O13*2))*100</f>
        <v>5.416666666666667</v>
      </c>
      <c r="AL13" s="56">
        <f t="shared" si="5"/>
        <v>13.458283800809104</v>
      </c>
      <c r="AM13" s="56">
        <f>((W13*0+S13*1+U13*2+V13*3)/(O13*3))*100</f>
        <v>13.333333333333334</v>
      </c>
      <c r="AN13" s="56">
        <f t="shared" si="6"/>
        <v>21.416714033033625</v>
      </c>
    </row>
    <row r="14" spans="1:40" ht="15.75" thickBot="1" x14ac:dyDescent="0.3">
      <c r="A14" s="2" t="s">
        <v>14</v>
      </c>
      <c r="B14" s="22"/>
      <c r="C14" s="11"/>
      <c r="D14" s="52">
        <f>STDEVA(D9:D11)/3</f>
        <v>10020.544985718152</v>
      </c>
      <c r="E14" s="52">
        <f t="shared" ref="E14:J14" si="14">STDEVA(E9:E11)/3</f>
        <v>0.55213708204263867</v>
      </c>
      <c r="F14" s="52">
        <f t="shared" si="14"/>
        <v>2.9166851098847482</v>
      </c>
      <c r="G14" s="52">
        <f t="shared" si="14"/>
        <v>0.98016818675729966</v>
      </c>
      <c r="H14" s="52">
        <f t="shared" si="14"/>
        <v>0.57777720000000021</v>
      </c>
      <c r="I14" s="52">
        <f t="shared" si="14"/>
        <v>2.9421586078202178</v>
      </c>
      <c r="J14" s="52">
        <f t="shared" si="14"/>
        <v>2.8746947794308695</v>
      </c>
      <c r="M14" s="54">
        <v>3</v>
      </c>
      <c r="N14" s="66">
        <v>2</v>
      </c>
      <c r="O14" s="56">
        <v>129</v>
      </c>
      <c r="P14" s="119"/>
      <c r="Q14" s="113">
        <v>44</v>
      </c>
      <c r="R14" s="113">
        <v>17</v>
      </c>
      <c r="S14" s="113">
        <v>2</v>
      </c>
      <c r="T14" s="113">
        <v>2</v>
      </c>
      <c r="U14" s="113">
        <v>5</v>
      </c>
      <c r="V14" s="113">
        <v>0</v>
      </c>
      <c r="W14" s="58">
        <v>59</v>
      </c>
      <c r="X14" s="56">
        <v>70</v>
      </c>
      <c r="Y14" s="56">
        <f>(X14)*100/O14</f>
        <v>54.263565891472865</v>
      </c>
      <c r="Z14" s="56">
        <f t="shared" si="0"/>
        <v>47.445813440671643</v>
      </c>
      <c r="AA14" s="56">
        <f>(Q14+R14+S14)*100/O14</f>
        <v>48.837209302325583</v>
      </c>
      <c r="AB14" s="56">
        <f t="shared" si="1"/>
        <v>44.333709937860313</v>
      </c>
      <c r="AC14" s="56">
        <f>(T14+U14)*100/O14</f>
        <v>5.4263565891472867</v>
      </c>
      <c r="AD14" s="56">
        <f t="shared" si="2"/>
        <v>13.470542844708822</v>
      </c>
      <c r="AE14" s="56">
        <f>(S14+U14+V14)*100/O14</f>
        <v>5.4263565891472867</v>
      </c>
      <c r="AF14" s="56">
        <f t="shared" si="3"/>
        <v>13.470542844708822</v>
      </c>
      <c r="AG14" s="56">
        <f>(W14*0+P14*1+Q14*2+R14*3+S14*4+T14*5+U14*6+V14*7)/(O14*7)*100</f>
        <v>20.708748615725359</v>
      </c>
      <c r="AH14" s="56">
        <f>180*(ASIN(SQRT(AG14/100)))/PI()</f>
        <v>27.0693520801787</v>
      </c>
      <c r="AI14" s="56">
        <f>((W14*0+Q14*1+R14*2+S14*3)/(O14*3))*100</f>
        <v>21.705426356589147</v>
      </c>
      <c r="AJ14" s="56">
        <f t="shared" si="4"/>
        <v>27.767890149748062</v>
      </c>
      <c r="AK14" s="56">
        <f>((W14*0+T14*1+U14*2)/(O14*2))*100</f>
        <v>4.6511627906976747</v>
      </c>
      <c r="AL14" s="56">
        <f t="shared" si="5"/>
        <v>12.454576368475022</v>
      </c>
      <c r="AM14" s="56">
        <f>((W14*0+S14*1+U14*2+V14*3)/(O14*3))*100</f>
        <v>3.1007751937984498</v>
      </c>
      <c r="AN14" s="56">
        <f t="shared" si="6"/>
        <v>10.142106156573982</v>
      </c>
    </row>
    <row r="15" spans="1:40" ht="15.75" thickBot="1" x14ac:dyDescent="0.3">
      <c r="A15" s="2" t="s">
        <v>15</v>
      </c>
      <c r="B15" s="20">
        <v>3</v>
      </c>
      <c r="C15" s="26">
        <v>1</v>
      </c>
      <c r="D15" s="4">
        <v>193333.14</v>
      </c>
      <c r="E15" s="52">
        <v>110.0887788</v>
      </c>
      <c r="F15" s="65">
        <v>98.533234800000002</v>
      </c>
      <c r="G15" s="53">
        <v>14.977762799999999</v>
      </c>
      <c r="H15" s="65">
        <v>8.3111028000000005</v>
      </c>
      <c r="I15" s="53">
        <v>3.2444412000000002</v>
      </c>
      <c r="J15" s="65">
        <v>11.555544000000001</v>
      </c>
      <c r="M15" s="54">
        <v>3</v>
      </c>
      <c r="N15" s="66">
        <v>3</v>
      </c>
      <c r="O15" s="99">
        <v>109</v>
      </c>
      <c r="P15" s="119"/>
      <c r="Q15" s="113"/>
      <c r="R15" s="113">
        <v>45</v>
      </c>
      <c r="S15" s="113">
        <v>16</v>
      </c>
      <c r="T15" s="113">
        <v>5</v>
      </c>
      <c r="U15" s="113">
        <v>0</v>
      </c>
      <c r="V15" s="113">
        <v>2</v>
      </c>
      <c r="W15" s="58">
        <v>41</v>
      </c>
      <c r="X15" s="56">
        <v>68</v>
      </c>
      <c r="Y15" s="56">
        <f>(X15)*100/O15</f>
        <v>62.38532110091743</v>
      </c>
      <c r="Z15" s="56">
        <f t="shared" si="0"/>
        <v>52.170915729803703</v>
      </c>
      <c r="AA15" s="56">
        <f>(Q15+R15+S15)*100/O15</f>
        <v>55.963302752293579</v>
      </c>
      <c r="AB15" s="56">
        <f t="shared" si="1"/>
        <v>48.424873217943201</v>
      </c>
      <c r="AC15" s="56">
        <f>(T15+U15)*100/O15</f>
        <v>4.5871559633027523</v>
      </c>
      <c r="AD15" s="56">
        <f t="shared" si="2"/>
        <v>12.367217013352775</v>
      </c>
      <c r="AE15" s="56">
        <f>(S15+U15+V15)*100/O15</f>
        <v>16.513761467889907</v>
      </c>
      <c r="AF15" s="56">
        <f t="shared" si="3"/>
        <v>23.977086988405883</v>
      </c>
      <c r="AG15" s="56">
        <f>(W15*0+P15*1+Q15*2+R15*3+S15*4+T15*5+U15*6+V15*7)/(O15*7)*100</f>
        <v>31.192660550458719</v>
      </c>
      <c r="AH15" s="56">
        <f>180*(ASIN(SQRT(AG15/100)))/PI()</f>
        <v>33.952395428610352</v>
      </c>
      <c r="AI15" s="56">
        <f>((W15*0+Q15*1+R15*2+S15*3)/(O15*3))*100</f>
        <v>42.201834862385326</v>
      </c>
      <c r="AJ15" s="56">
        <f t="shared" si="4"/>
        <v>40.513665541410852</v>
      </c>
      <c r="AK15" s="56">
        <f>((W15*0+T15*1+U15*2)/(O15*2))*100</f>
        <v>2.2935779816513762</v>
      </c>
      <c r="AL15" s="56">
        <f t="shared" si="5"/>
        <v>8.7107124121804063</v>
      </c>
      <c r="AM15" s="56">
        <f>((W15*0+S15*1+U15*2+V15*3)/(O15*3))*100</f>
        <v>6.7278287461773694</v>
      </c>
      <c r="AN15" s="56">
        <f t="shared" si="6"/>
        <v>15.033311386582755</v>
      </c>
    </row>
    <row r="16" spans="1:40" ht="15.75" thickBot="1" x14ac:dyDescent="0.3">
      <c r="A16" s="2" t="s">
        <v>15</v>
      </c>
      <c r="B16" s="14">
        <v>3</v>
      </c>
      <c r="C16" s="28">
        <v>2</v>
      </c>
      <c r="D16" s="3">
        <v>177777.6</v>
      </c>
      <c r="E16" s="55">
        <v>114.44433000000001</v>
      </c>
      <c r="F16" s="58">
        <v>103.777674</v>
      </c>
      <c r="G16" s="56">
        <v>12.177765600000003</v>
      </c>
      <c r="H16" s="58">
        <v>5.4666611999999999</v>
      </c>
      <c r="I16" s="56">
        <v>5.1999947999999998</v>
      </c>
      <c r="J16" s="58">
        <v>10.666656</v>
      </c>
      <c r="M16" s="51">
        <v>3</v>
      </c>
      <c r="N16" s="62" t="s">
        <v>9</v>
      </c>
      <c r="O16" s="115">
        <v>120.25</v>
      </c>
      <c r="P16" s="116">
        <v>0</v>
      </c>
      <c r="Q16" s="116">
        <v>20.5</v>
      </c>
      <c r="R16" s="116">
        <v>25</v>
      </c>
      <c r="S16" s="116">
        <v>12</v>
      </c>
      <c r="T16" s="116">
        <v>5</v>
      </c>
      <c r="U16" s="116">
        <v>5</v>
      </c>
      <c r="V16" s="116">
        <v>2.5</v>
      </c>
      <c r="W16" s="17">
        <v>50.25</v>
      </c>
      <c r="X16" s="17">
        <v>70</v>
      </c>
      <c r="Y16" s="17">
        <f t="shared" ref="Y16:AN16" si="15">AVERAGE(Y13:Y15)</f>
        <v>56.938517886352315</v>
      </c>
      <c r="Z16" s="17">
        <f t="shared" si="15"/>
        <v>49.002275031358316</v>
      </c>
      <c r="AA16" s="17">
        <f t="shared" si="15"/>
        <v>47.989059573761942</v>
      </c>
      <c r="AB16" s="17">
        <f t="shared" si="15"/>
        <v>43.833973491454223</v>
      </c>
      <c r="AC16" s="17">
        <f t="shared" si="15"/>
        <v>6.3933930730389017</v>
      </c>
      <c r="AD16" s="17">
        <f t="shared" si="15"/>
        <v>14.4871711180293</v>
      </c>
      <c r="AE16" s="17">
        <f t="shared" si="15"/>
        <v>16.202261574567952</v>
      </c>
      <c r="AF16" s="17">
        <f t="shared" si="15"/>
        <v>22.846186730262577</v>
      </c>
      <c r="AG16" s="17">
        <f t="shared" si="15"/>
        <v>28.014755436347077</v>
      </c>
      <c r="AH16" s="17">
        <f t="shared" si="15"/>
        <v>31.853110431656631</v>
      </c>
      <c r="AI16" s="17">
        <f t="shared" si="15"/>
        <v>32.135753739658156</v>
      </c>
      <c r="AJ16" s="17">
        <f t="shared" si="15"/>
        <v>34.345966044599194</v>
      </c>
      <c r="AK16" s="17">
        <f t="shared" si="15"/>
        <v>4.1204691463385723</v>
      </c>
      <c r="AL16" s="17">
        <f t="shared" si="15"/>
        <v>11.541190860488177</v>
      </c>
      <c r="AM16" s="17">
        <f t="shared" si="15"/>
        <v>7.7206457577697174</v>
      </c>
      <c r="AN16" s="17">
        <f t="shared" si="15"/>
        <v>15.530710525396787</v>
      </c>
    </row>
    <row r="17" spans="1:40" ht="15.75" thickBot="1" x14ac:dyDescent="0.3">
      <c r="A17" s="2" t="s">
        <v>15</v>
      </c>
      <c r="B17" s="14">
        <v>3</v>
      </c>
      <c r="C17" s="28">
        <v>3</v>
      </c>
      <c r="D17" s="3">
        <v>184444.26</v>
      </c>
      <c r="E17" s="55">
        <v>110.17766759999999</v>
      </c>
      <c r="F17" s="58">
        <v>99.244345200000012</v>
      </c>
      <c r="G17" s="56">
        <v>14.799985200000002</v>
      </c>
      <c r="H17" s="58">
        <v>7.1999928000000004</v>
      </c>
      <c r="I17" s="56">
        <v>3.7333296000000002</v>
      </c>
      <c r="J17" s="58">
        <v>10.933322400000002</v>
      </c>
      <c r="M17" s="51"/>
      <c r="N17" s="124"/>
      <c r="O17" s="53"/>
      <c r="P17" s="117"/>
      <c r="Q17" s="110"/>
      <c r="R17" s="110"/>
      <c r="S17" s="110"/>
      <c r="T17" s="110"/>
      <c r="U17" s="110"/>
      <c r="V17" s="110"/>
      <c r="W17" s="52"/>
      <c r="X17" s="53"/>
      <c r="Y17" s="56">
        <f>STDEV(Y13:Y15)/3</f>
        <v>1.5724395875549426</v>
      </c>
      <c r="Z17" s="56">
        <f t="shared" ref="Z17:AN17" si="16">STDEV(Z13:Z15)/3</f>
        <v>0.91475491661917319</v>
      </c>
      <c r="AA17" s="56">
        <f t="shared" si="16"/>
        <v>2.810125825964874</v>
      </c>
      <c r="AB17" s="56">
        <f t="shared" si="16"/>
        <v>1.6200252648806794</v>
      </c>
      <c r="AC17" s="56">
        <f t="shared" si="16"/>
        <v>0.81270120527091949</v>
      </c>
      <c r="AD17" s="56">
        <f t="shared" si="16"/>
        <v>0.92393745176736486</v>
      </c>
      <c r="AE17" s="56">
        <f t="shared" si="16"/>
        <v>3.5411935713031295</v>
      </c>
      <c r="AF17" s="56">
        <f t="shared" si="16"/>
        <v>2.954821212342031</v>
      </c>
      <c r="AG17" s="56">
        <f t="shared" si="16"/>
        <v>2.1149998722952237</v>
      </c>
      <c r="AH17" s="56">
        <f t="shared" si="16"/>
        <v>1.3843919374167359</v>
      </c>
      <c r="AI17" s="56">
        <f t="shared" si="16"/>
        <v>3.4176859766148531</v>
      </c>
      <c r="AJ17" s="56">
        <f t="shared" si="16"/>
        <v>2.127596561974459</v>
      </c>
      <c r="AK17" s="56">
        <f t="shared" si="16"/>
        <v>0.54259126643870215</v>
      </c>
      <c r="AL17" s="56">
        <f t="shared" si="16"/>
        <v>0.83403725850573052</v>
      </c>
      <c r="AM17" s="56">
        <f t="shared" si="16"/>
        <v>1.7293407778566563</v>
      </c>
      <c r="AN17" s="56">
        <f t="shared" si="16"/>
        <v>1.8845792374323871</v>
      </c>
    </row>
    <row r="18" spans="1:40" ht="15.75" thickBot="1" x14ac:dyDescent="0.3">
      <c r="A18" s="2" t="s">
        <v>15</v>
      </c>
      <c r="B18" s="14">
        <v>3</v>
      </c>
      <c r="C18" s="28">
        <v>4</v>
      </c>
      <c r="D18" s="5">
        <v>188888.7</v>
      </c>
      <c r="E18" s="67">
        <v>116.17766160000002</v>
      </c>
      <c r="F18" s="61">
        <v>96.355459200000013</v>
      </c>
      <c r="G18" s="59">
        <v>14.4888744</v>
      </c>
      <c r="H18" s="61">
        <v>4.4444400000000002</v>
      </c>
      <c r="I18" s="59">
        <v>15.377762400000002</v>
      </c>
      <c r="J18" s="61">
        <v>19.822202400000002</v>
      </c>
      <c r="M18" s="71">
        <v>4</v>
      </c>
      <c r="N18" s="124">
        <v>1</v>
      </c>
      <c r="O18" s="40">
        <v>87</v>
      </c>
      <c r="P18" s="118"/>
      <c r="Q18" s="110">
        <v>35</v>
      </c>
      <c r="R18" s="110">
        <v>14</v>
      </c>
      <c r="S18" s="110">
        <v>5</v>
      </c>
      <c r="T18" s="110">
        <v>1</v>
      </c>
      <c r="U18" s="110">
        <v>3</v>
      </c>
      <c r="V18" s="110">
        <v>0</v>
      </c>
      <c r="W18" s="65">
        <v>29</v>
      </c>
      <c r="X18" s="53">
        <v>58</v>
      </c>
      <c r="Y18" s="56">
        <f>(X18)*100/O18</f>
        <v>66.666666666666671</v>
      </c>
      <c r="Z18" s="56">
        <f t="shared" si="0"/>
        <v>54.735610317245346</v>
      </c>
      <c r="AA18" s="56">
        <f>(Q18+R18+S18)*100/O18</f>
        <v>62.068965517241381</v>
      </c>
      <c r="AB18" s="56">
        <f t="shared" si="1"/>
        <v>51.983981337325559</v>
      </c>
      <c r="AC18" s="56">
        <f>(T18+U18)*100/O18</f>
        <v>4.5977011494252871</v>
      </c>
      <c r="AD18" s="56">
        <f t="shared" si="2"/>
        <v>12.381649272902219</v>
      </c>
      <c r="AE18" s="56">
        <f>(S18+U18+V18)*100/O18</f>
        <v>9.1954022988505741</v>
      </c>
      <c r="AF18" s="56">
        <f t="shared" si="3"/>
        <v>17.652262328602838</v>
      </c>
      <c r="AG18" s="56">
        <f>(W18*0+P18*1+Q18*2+R18*3+S18*4+T18*5+U18*6+V18*7)/(O18*7)*100</f>
        <v>25.451559934318556</v>
      </c>
      <c r="AH18" s="56">
        <f>180*(ASIN(SQRT(AG18/100)))/PI()</f>
        <v>30.297861009004169</v>
      </c>
      <c r="AI18" s="56">
        <f>((W18*0+Q18*1+R18*2+S18*3)/(O18*3))*100</f>
        <v>29.885057471264371</v>
      </c>
      <c r="AJ18" s="56">
        <f t="shared" si="4"/>
        <v>33.139015196482362</v>
      </c>
      <c r="AK18" s="56">
        <f>((W18*0+T18*1+U18*2)/(O18*2))*100</f>
        <v>4.0229885057471266</v>
      </c>
      <c r="AL18" s="56">
        <f t="shared" si="5"/>
        <v>11.570520513354694</v>
      </c>
      <c r="AM18" s="56">
        <f>((W18*0+S18*1+U18*2+V18*3)/(O18*3))*100</f>
        <v>4.2145593869731801</v>
      </c>
      <c r="AN18" s="56">
        <f t="shared" si="6"/>
        <v>11.846705422699793</v>
      </c>
    </row>
    <row r="19" spans="1:40" ht="15.75" thickBot="1" x14ac:dyDescent="0.3">
      <c r="A19" s="2" t="s">
        <v>15</v>
      </c>
      <c r="B19" s="11">
        <v>3</v>
      </c>
      <c r="C19" s="24" t="s">
        <v>9</v>
      </c>
      <c r="D19" s="17">
        <f>AVERAGE(D15:D17)</f>
        <v>185185</v>
      </c>
      <c r="E19" s="17">
        <f t="shared" ref="E19:J19" si="17">AVERAGE(E15:E17)</f>
        <v>111.57025879999999</v>
      </c>
      <c r="F19" s="17">
        <f t="shared" si="17"/>
        <v>100.518418</v>
      </c>
      <c r="G19" s="17">
        <f t="shared" si="17"/>
        <v>13.985171200000002</v>
      </c>
      <c r="H19" s="17">
        <f t="shared" si="17"/>
        <v>6.9925856000000008</v>
      </c>
      <c r="I19" s="17">
        <f t="shared" si="17"/>
        <v>4.0592552</v>
      </c>
      <c r="J19" s="17">
        <f t="shared" si="17"/>
        <v>11.051840800000001</v>
      </c>
      <c r="M19" s="72">
        <v>4</v>
      </c>
      <c r="N19" s="60">
        <v>2</v>
      </c>
      <c r="O19" s="41">
        <v>80</v>
      </c>
      <c r="P19" s="119"/>
      <c r="Q19" s="113">
        <v>28</v>
      </c>
      <c r="R19" s="113">
        <v>19</v>
      </c>
      <c r="S19" s="113">
        <v>3</v>
      </c>
      <c r="T19" s="113">
        <v>0</v>
      </c>
      <c r="U19" s="113">
        <v>3</v>
      </c>
      <c r="V19" s="113">
        <v>1</v>
      </c>
      <c r="W19" s="58">
        <v>26</v>
      </c>
      <c r="X19" s="56">
        <v>54</v>
      </c>
      <c r="Y19" s="56">
        <f>(X19)*100/O19</f>
        <v>67.5</v>
      </c>
      <c r="Z19" s="56">
        <f t="shared" si="0"/>
        <v>55.243657557361338</v>
      </c>
      <c r="AA19" s="56">
        <f>(Q19+R19+S19)*100/O19</f>
        <v>62.5</v>
      </c>
      <c r="AB19" s="56">
        <f t="shared" si="1"/>
        <v>52.238756092964962</v>
      </c>
      <c r="AC19" s="56">
        <f>(T19+U19)*100/O19</f>
        <v>3.75</v>
      </c>
      <c r="AD19" s="56">
        <f t="shared" si="2"/>
        <v>11.165822504610755</v>
      </c>
      <c r="AE19" s="56">
        <f>(S19+U19+V19)*100/O19</f>
        <v>8.75</v>
      </c>
      <c r="AF19" s="56">
        <f t="shared" si="3"/>
        <v>17.205754334884723</v>
      </c>
      <c r="AG19" s="56">
        <f>(W19*0+P19*1+Q19*2+R19*3+S19*4+T19*5+U19*6+V19*7)/(O19*7)*100</f>
        <v>26.785714285714285</v>
      </c>
      <c r="AH19" s="56">
        <f>180*(ASIN(SQRT(AG19/100)))/PI()</f>
        <v>31.167997751905325</v>
      </c>
      <c r="AI19" s="56">
        <f>((W19*0+Q19*1+R19*2+S19*3)/(O19*3))*100</f>
        <v>31.25</v>
      </c>
      <c r="AJ19" s="56">
        <f t="shared" si="4"/>
        <v>33.987843581478927</v>
      </c>
      <c r="AK19" s="56">
        <f>((W19*0+T19*1+U19*2)/(O19*2))*100</f>
        <v>3.75</v>
      </c>
      <c r="AL19" s="56">
        <f t="shared" si="5"/>
        <v>11.165822504610755</v>
      </c>
      <c r="AM19" s="56">
        <f>((W19*0+S19*1+U19*2+V19*3)/(O19*3))*100</f>
        <v>5</v>
      </c>
      <c r="AN19" s="56">
        <f t="shared" si="6"/>
        <v>12.920966381583565</v>
      </c>
    </row>
    <row r="20" spans="1:40" ht="15.75" thickBot="1" x14ac:dyDescent="0.3">
      <c r="A20" s="2" t="s">
        <v>15</v>
      </c>
      <c r="B20" s="11"/>
      <c r="C20" s="11"/>
      <c r="D20" s="52">
        <f>STDEVA(D15:D17)/3</f>
        <v>2601.393386962714</v>
      </c>
      <c r="E20" s="52">
        <f t="shared" ref="E20:J20" si="18">STDEVA(E15:E17)/3</f>
        <v>0.82980514792419602</v>
      </c>
      <c r="F20" s="52">
        <f t="shared" si="18"/>
        <v>0.94830150827671511</v>
      </c>
      <c r="G20" s="52">
        <f t="shared" si="18"/>
        <v>0.52259368867101041</v>
      </c>
      <c r="H20" s="52">
        <f t="shared" si="18"/>
        <v>0.47783950279838994</v>
      </c>
      <c r="I20" s="52">
        <f t="shared" si="18"/>
        <v>0.33923411993779934</v>
      </c>
      <c r="J20" s="52">
        <f t="shared" si="18"/>
        <v>0.15204729801023556</v>
      </c>
      <c r="M20" s="72">
        <v>4</v>
      </c>
      <c r="N20" s="60">
        <v>3</v>
      </c>
      <c r="O20" s="41">
        <v>83</v>
      </c>
      <c r="P20" s="119"/>
      <c r="Q20" s="113">
        <v>32</v>
      </c>
      <c r="R20" s="113">
        <v>15</v>
      </c>
      <c r="S20" s="113">
        <v>5</v>
      </c>
      <c r="T20" s="113">
        <v>0</v>
      </c>
      <c r="U20" s="113">
        <v>2</v>
      </c>
      <c r="V20" s="113">
        <v>1</v>
      </c>
      <c r="W20" s="58">
        <v>28</v>
      </c>
      <c r="X20" s="56">
        <v>55</v>
      </c>
      <c r="Y20" s="56">
        <f>(X20)*100/O20</f>
        <v>66.265060240963862</v>
      </c>
      <c r="Z20" s="56">
        <f t="shared" si="0"/>
        <v>54.491912192520132</v>
      </c>
      <c r="AA20" s="56">
        <f>(Q20+R20+S20)*100/O20</f>
        <v>62.650602409638552</v>
      </c>
      <c r="AB20" s="56">
        <f t="shared" si="1"/>
        <v>52.327910771192307</v>
      </c>
      <c r="AC20" s="56">
        <f>(T20+U20)*100/O20</f>
        <v>2.4096385542168677</v>
      </c>
      <c r="AD20" s="56">
        <f t="shared" si="2"/>
        <v>8.9301418359015141</v>
      </c>
      <c r="AE20" s="56">
        <f>(S20+U20+V20)*100/O20</f>
        <v>9.6385542168674707</v>
      </c>
      <c r="AF20" s="56">
        <f t="shared" si="3"/>
        <v>18.086967079780599</v>
      </c>
      <c r="AG20" s="56">
        <f>(W20*0+P20*1+Q20*2+R20*3+S20*4+T20*5+U20*6+V20*7)/(O20*7)*100</f>
        <v>25.473321858864029</v>
      </c>
      <c r="AH20" s="56">
        <f>180*(ASIN(SQRT(AG20/100)))/PI()</f>
        <v>30.312171427858221</v>
      </c>
      <c r="AI20" s="56">
        <f>((W20*0+Q20*1+R20*2+S20*3)/(O20*3))*100</f>
        <v>30.923694779116467</v>
      </c>
      <c r="AJ20" s="56">
        <f t="shared" si="4"/>
        <v>33.785877420920052</v>
      </c>
      <c r="AK20" s="56">
        <f>((W20*0+T20*1+U20*2)/(O20*2))*100</f>
        <v>2.4096385542168677</v>
      </c>
      <c r="AL20" s="56">
        <f t="shared" si="5"/>
        <v>8.9301418359015141</v>
      </c>
      <c r="AM20" s="56">
        <f>((W20*0+S20*1+U20*2+V20*3)/(O20*3))*100</f>
        <v>4.8192771084337354</v>
      </c>
      <c r="AN20" s="56">
        <f t="shared" si="6"/>
        <v>12.681342222692299</v>
      </c>
    </row>
    <row r="21" spans="1:40" ht="15.75" thickBot="1" x14ac:dyDescent="0.3">
      <c r="A21" s="2" t="s">
        <v>16</v>
      </c>
      <c r="B21" s="30">
        <v>4</v>
      </c>
      <c r="C21" s="14">
        <v>1</v>
      </c>
      <c r="D21" s="4">
        <v>213333.12000000002</v>
      </c>
      <c r="E21" s="52">
        <v>118.66654800000002</v>
      </c>
      <c r="F21" s="65">
        <v>111.6443328</v>
      </c>
      <c r="G21" s="53">
        <v>15.022207200000002</v>
      </c>
      <c r="H21" s="65">
        <v>5.9111052000000006</v>
      </c>
      <c r="I21" s="53">
        <v>1.11111</v>
      </c>
      <c r="J21" s="65">
        <v>7.0222152000000007</v>
      </c>
      <c r="M21" s="125">
        <v>4</v>
      </c>
      <c r="N21" s="126" t="s">
        <v>11</v>
      </c>
      <c r="O21" s="115">
        <v>83.75</v>
      </c>
      <c r="P21" s="116">
        <v>0</v>
      </c>
      <c r="Q21" s="116">
        <v>29</v>
      </c>
      <c r="R21" s="116">
        <v>18.25</v>
      </c>
      <c r="S21" s="116">
        <v>3.75</v>
      </c>
      <c r="T21" s="116">
        <v>0.5</v>
      </c>
      <c r="U21" s="116">
        <v>3.75</v>
      </c>
      <c r="V21" s="116">
        <v>0.75</v>
      </c>
      <c r="W21" s="17">
        <v>27.75</v>
      </c>
      <c r="X21" s="17">
        <v>56</v>
      </c>
      <c r="Y21" s="17">
        <f t="shared" ref="Y21:AN21" si="19">AVERAGE(Y18:Y20)</f>
        <v>66.810575635876845</v>
      </c>
      <c r="Z21" s="17">
        <f t="shared" si="19"/>
        <v>54.823726689042267</v>
      </c>
      <c r="AA21" s="17">
        <f t="shared" si="19"/>
        <v>62.406522642293311</v>
      </c>
      <c r="AB21" s="17">
        <f t="shared" si="19"/>
        <v>52.183549400494279</v>
      </c>
      <c r="AC21" s="17">
        <f t="shared" si="19"/>
        <v>3.5857799012140514</v>
      </c>
      <c r="AD21" s="17">
        <f t="shared" si="19"/>
        <v>10.825871204471497</v>
      </c>
      <c r="AE21" s="17">
        <f t="shared" si="19"/>
        <v>9.1946521719060144</v>
      </c>
      <c r="AF21" s="17">
        <f t="shared" si="19"/>
        <v>17.648327914422719</v>
      </c>
      <c r="AG21" s="17">
        <f t="shared" si="19"/>
        <v>25.903532026298958</v>
      </c>
      <c r="AH21" s="17">
        <f t="shared" si="19"/>
        <v>30.59267672958924</v>
      </c>
      <c r="AI21" s="17">
        <f t="shared" si="19"/>
        <v>30.686250750126948</v>
      </c>
      <c r="AJ21" s="17">
        <f t="shared" si="19"/>
        <v>33.637578732960442</v>
      </c>
      <c r="AK21" s="17">
        <f t="shared" si="19"/>
        <v>3.3942090199879984</v>
      </c>
      <c r="AL21" s="17">
        <f t="shared" si="19"/>
        <v>10.555494951288987</v>
      </c>
      <c r="AM21" s="17">
        <f t="shared" si="19"/>
        <v>4.6779454984689721</v>
      </c>
      <c r="AN21" s="17">
        <f t="shared" si="19"/>
        <v>12.483004675658554</v>
      </c>
    </row>
    <row r="22" spans="1:40" x14ac:dyDescent="0.25">
      <c r="A22" s="2" t="s">
        <v>16</v>
      </c>
      <c r="B22" s="30">
        <v>4</v>
      </c>
      <c r="C22" s="14">
        <v>2</v>
      </c>
      <c r="D22" s="3">
        <v>177777.6</v>
      </c>
      <c r="E22" s="55">
        <v>109.19989080000001</v>
      </c>
      <c r="F22" s="58">
        <v>101.8221204</v>
      </c>
      <c r="G22" s="56">
        <v>11.911099200000001</v>
      </c>
      <c r="H22" s="58">
        <v>3.4222188</v>
      </c>
      <c r="I22" s="56">
        <v>3.9555516000000002</v>
      </c>
      <c r="J22" s="58">
        <v>7.3777704000000002</v>
      </c>
      <c r="M22" s="68"/>
      <c r="N22" s="60"/>
      <c r="O22" s="56"/>
      <c r="P22" s="120"/>
      <c r="Q22" s="113"/>
      <c r="R22" s="113"/>
      <c r="S22" s="113"/>
      <c r="T22" s="113"/>
      <c r="U22" s="113"/>
      <c r="V22" s="113"/>
      <c r="W22" s="55"/>
      <c r="X22" s="56"/>
      <c r="Y22" s="56">
        <f>STDEV(Y18:Y20)/3</f>
        <v>0.20997391257974285</v>
      </c>
      <c r="Z22" s="56">
        <f t="shared" ref="Z22:AN22" si="20">STDEV(Z18:Z20)/3</f>
        <v>0.12784697650970173</v>
      </c>
      <c r="AA22" s="56">
        <f t="shared" si="20"/>
        <v>0.10062520169875039</v>
      </c>
      <c r="AB22" s="56">
        <f t="shared" si="20"/>
        <v>5.9495749652241837E-2</v>
      </c>
      <c r="AC22" s="56">
        <f t="shared" si="20"/>
        <v>0.36774548275366009</v>
      </c>
      <c r="AD22" s="56">
        <f t="shared" si="20"/>
        <v>0.58356196107921077</v>
      </c>
      <c r="AE22" s="56">
        <f t="shared" si="20"/>
        <v>0.14809252779411847</v>
      </c>
      <c r="AF22" s="56">
        <f t="shared" si="20"/>
        <v>0.14687318231610436</v>
      </c>
      <c r="AG22" s="56">
        <f t="shared" si="20"/>
        <v>0.25468990938008657</v>
      </c>
      <c r="AH22" s="56">
        <f t="shared" si="20"/>
        <v>0.16609799853669555</v>
      </c>
      <c r="AI22" s="56">
        <f t="shared" si="20"/>
        <v>0.23759250288978331</v>
      </c>
      <c r="AJ22" s="56">
        <f t="shared" si="20"/>
        <v>0.14780684934959115</v>
      </c>
      <c r="AK22" s="56">
        <f t="shared" si="20"/>
        <v>0.28783964143234264</v>
      </c>
      <c r="AL22" s="56">
        <f t="shared" si="20"/>
        <v>0.47402234849391456</v>
      </c>
      <c r="AM22" s="56">
        <f t="shared" si="20"/>
        <v>0.13711722767577414</v>
      </c>
      <c r="AN22" s="56">
        <f t="shared" si="20"/>
        <v>0.18797532014956783</v>
      </c>
    </row>
    <row r="23" spans="1:40" x14ac:dyDescent="0.25">
      <c r="A23" s="2" t="s">
        <v>16</v>
      </c>
      <c r="B23" s="30">
        <v>4</v>
      </c>
      <c r="C23" s="14">
        <v>3</v>
      </c>
      <c r="D23" s="3">
        <v>159999.84000000003</v>
      </c>
      <c r="E23" s="55">
        <v>97.155458400000015</v>
      </c>
      <c r="F23" s="39">
        <v>95</v>
      </c>
      <c r="G23" s="56">
        <v>11.9555436</v>
      </c>
      <c r="H23" s="58">
        <v>5.4222168000000002</v>
      </c>
      <c r="I23" s="56">
        <v>3.1111079999999998</v>
      </c>
      <c r="J23" s="58">
        <v>8.533324799999999</v>
      </c>
      <c r="M23" s="68">
        <v>5</v>
      </c>
      <c r="N23" s="54">
        <v>1</v>
      </c>
      <c r="O23" s="56">
        <v>130</v>
      </c>
      <c r="P23" s="119"/>
      <c r="Q23" s="113">
        <v>39</v>
      </c>
      <c r="R23" s="113">
        <v>21</v>
      </c>
      <c r="S23" s="113">
        <v>5</v>
      </c>
      <c r="T23" s="113">
        <v>0</v>
      </c>
      <c r="U23" s="113">
        <v>4</v>
      </c>
      <c r="V23" s="114">
        <v>0</v>
      </c>
      <c r="W23" s="58">
        <v>61</v>
      </c>
      <c r="X23" s="56">
        <v>69</v>
      </c>
      <c r="Y23" s="56">
        <f>(X23)*100/O23</f>
        <v>53.07692307692308</v>
      </c>
      <c r="Z23" s="56">
        <f t="shared" si="0"/>
        <v>46.764061670643969</v>
      </c>
      <c r="AA23" s="56">
        <f>(Q23+R23+S23)*100/O23</f>
        <v>50</v>
      </c>
      <c r="AB23" s="56">
        <f t="shared" si="1"/>
        <v>45.000000000000007</v>
      </c>
      <c r="AC23" s="56">
        <f>(T23+U23)*100/O23</f>
        <v>3.0769230769230771</v>
      </c>
      <c r="AD23" s="56">
        <f t="shared" si="2"/>
        <v>10.102611791687577</v>
      </c>
      <c r="AE23" s="56">
        <f>(S23+U23+V23)*100/O23</f>
        <v>6.9230769230769234</v>
      </c>
      <c r="AF23" s="56">
        <f t="shared" si="3"/>
        <v>15.255118703057777</v>
      </c>
      <c r="AG23" s="56">
        <f>(W23*0+P23*1+Q23*2+R23*3+S23*4+T23*5+U23*6+V23*7)/(O23*7)*100</f>
        <v>20.329670329670328</v>
      </c>
      <c r="AH23" s="56">
        <f>180*(ASIN(SQRT(AG23/100)))/PI()</f>
        <v>26.800437538683873</v>
      </c>
      <c r="AI23" s="56">
        <f>((W23*0+Q23*1+R23*2+S23*3)/(O23*3))*100</f>
        <v>24.615384615384617</v>
      </c>
      <c r="AJ23" s="56">
        <f t="shared" si="4"/>
        <v>29.744881296942225</v>
      </c>
      <c r="AK23" s="56">
        <f>((W23*0+T23*1+U23*2)/(O23*2))*100</f>
        <v>3.0769230769230771</v>
      </c>
      <c r="AL23" s="56">
        <f t="shared" si="5"/>
        <v>10.102611791687577</v>
      </c>
      <c r="AM23" s="56">
        <f>((W23*0+S23*1+U23*2+V23*3)/(O23*3))*100</f>
        <v>3.3333333333333335</v>
      </c>
      <c r="AN23" s="56">
        <f t="shared" si="6"/>
        <v>10.519734890658619</v>
      </c>
    </row>
    <row r="24" spans="1:40" ht="15.75" thickBot="1" x14ac:dyDescent="0.3">
      <c r="A24" s="2" t="s">
        <v>16</v>
      </c>
      <c r="B24" s="30">
        <v>4</v>
      </c>
      <c r="C24" s="14">
        <v>4</v>
      </c>
      <c r="D24" s="5">
        <v>151110.96000000002</v>
      </c>
      <c r="E24" s="35">
        <v>105.82211639999998</v>
      </c>
      <c r="F24" s="36">
        <v>69.022153200000005</v>
      </c>
      <c r="G24" s="37">
        <v>13.288875600000003</v>
      </c>
      <c r="H24" s="36">
        <v>12.711098399999999</v>
      </c>
      <c r="I24" s="37">
        <v>24.088864800000003</v>
      </c>
      <c r="J24" s="36">
        <v>36.799963200000001</v>
      </c>
      <c r="M24" s="68">
        <v>5</v>
      </c>
      <c r="N24" s="54">
        <v>2</v>
      </c>
      <c r="O24" s="99">
        <v>123</v>
      </c>
      <c r="P24" s="119"/>
      <c r="Q24" s="113">
        <v>53</v>
      </c>
      <c r="R24" s="113">
        <v>11</v>
      </c>
      <c r="S24" s="113">
        <v>7</v>
      </c>
      <c r="T24" s="113">
        <v>0</v>
      </c>
      <c r="U24" s="113">
        <v>3</v>
      </c>
      <c r="V24" s="114">
        <v>0</v>
      </c>
      <c r="W24" s="58">
        <v>49</v>
      </c>
      <c r="X24" s="56">
        <v>74</v>
      </c>
      <c r="Y24" s="56">
        <f>(X24)*100/O24</f>
        <v>60.162601626016261</v>
      </c>
      <c r="Z24" s="56">
        <f t="shared" si="0"/>
        <v>50.86359689921607</v>
      </c>
      <c r="AA24" s="56">
        <f>(Q24+R24+S24)*100/O24</f>
        <v>57.72357723577236</v>
      </c>
      <c r="AB24" s="56">
        <f t="shared" si="1"/>
        <v>49.443074437372481</v>
      </c>
      <c r="AC24" s="56">
        <f>(T24+U24)*100/O24</f>
        <v>2.4390243902439024</v>
      </c>
      <c r="AD24" s="56">
        <f t="shared" si="2"/>
        <v>8.9848769316856831</v>
      </c>
      <c r="AE24" s="56">
        <f>(S24+U24+V24)*100/O24</f>
        <v>8.1300813008130088</v>
      </c>
      <c r="AF24" s="56">
        <f t="shared" si="3"/>
        <v>16.566797258480761</v>
      </c>
      <c r="AG24" s="56">
        <f>(W24*0+P24*1+Q24*2+R24*3+S24*4+T24*5+U24*6+V24*7)/(O24*7)*100</f>
        <v>21.486643437862952</v>
      </c>
      <c r="AH24" s="56">
        <f>180*(ASIN(SQRT(AG24/100)))/PI()</f>
        <v>27.615572136021523</v>
      </c>
      <c r="AI24" s="56">
        <f>((W24*0+Q24*1+R24*2+S24*3)/(O24*3))*100</f>
        <v>26.016260162601629</v>
      </c>
      <c r="AJ24" s="56">
        <f t="shared" si="4"/>
        <v>30.667917683371467</v>
      </c>
      <c r="AK24" s="56">
        <f>((W24*0+T24*1+U24*2)/(O24*2))*100</f>
        <v>2.4390243902439024</v>
      </c>
      <c r="AL24" s="56">
        <f t="shared" si="5"/>
        <v>8.9848769316856831</v>
      </c>
      <c r="AM24" s="56">
        <f>((W24*0+S24*1+U24*2+V24*3)/(O24*3))*100</f>
        <v>3.5230352303523031</v>
      </c>
      <c r="AN24" s="56">
        <f t="shared" si="6"/>
        <v>10.818443452260915</v>
      </c>
    </row>
    <row r="25" spans="1:40" ht="15.75" thickBot="1" x14ac:dyDescent="0.3">
      <c r="A25" s="2" t="s">
        <v>16</v>
      </c>
      <c r="B25" s="31">
        <v>4</v>
      </c>
      <c r="C25" s="32" t="s">
        <v>9</v>
      </c>
      <c r="D25" s="17">
        <f>AVERAGE(D21:D23)</f>
        <v>183703.52000000002</v>
      </c>
      <c r="E25" s="17">
        <f t="shared" ref="E25:J25" si="21">AVERAGE(E21:E23)</f>
        <v>108.3406324</v>
      </c>
      <c r="F25" s="17">
        <f t="shared" si="21"/>
        <v>102.82215106666666</v>
      </c>
      <c r="G25" s="17">
        <f t="shared" si="21"/>
        <v>12.962950000000001</v>
      </c>
      <c r="H25" s="17">
        <f t="shared" si="21"/>
        <v>4.9185136000000007</v>
      </c>
      <c r="I25" s="17">
        <f t="shared" si="21"/>
        <v>2.7259232</v>
      </c>
      <c r="J25" s="17">
        <f t="shared" si="21"/>
        <v>7.6444368000000003</v>
      </c>
      <c r="M25" s="68">
        <v>5</v>
      </c>
      <c r="N25" s="54">
        <v>3</v>
      </c>
      <c r="O25" s="99">
        <v>122</v>
      </c>
      <c r="P25" s="119"/>
      <c r="Q25" s="113">
        <v>45</v>
      </c>
      <c r="R25" s="113">
        <v>26</v>
      </c>
      <c r="S25" s="113">
        <v>3</v>
      </c>
      <c r="T25" s="113">
        <v>3</v>
      </c>
      <c r="U25" s="113">
        <v>8</v>
      </c>
      <c r="V25" s="114">
        <v>0</v>
      </c>
      <c r="W25" s="58">
        <v>37</v>
      </c>
      <c r="X25" s="56">
        <v>85</v>
      </c>
      <c r="Y25" s="56">
        <f>(X25)*100/O25</f>
        <v>69.672131147540981</v>
      </c>
      <c r="Z25" s="56">
        <f t="shared" si="0"/>
        <v>56.584439892559246</v>
      </c>
      <c r="AA25" s="56">
        <f>(Q25+R25+S25)*100/O25</f>
        <v>60.655737704918032</v>
      </c>
      <c r="AB25" s="56">
        <f t="shared" si="1"/>
        <v>51.152473766754014</v>
      </c>
      <c r="AC25" s="56">
        <f>(T25+U25)*100/O25</f>
        <v>9.0163934426229506</v>
      </c>
      <c r="AD25" s="56">
        <f t="shared" si="2"/>
        <v>17.474006859952858</v>
      </c>
      <c r="AE25" s="56">
        <f>(S25+U25+V25)*100/O25</f>
        <v>9.0163934426229506</v>
      </c>
      <c r="AF25" s="56">
        <f t="shared" si="3"/>
        <v>17.474006859952858</v>
      </c>
      <c r="AG25" s="56">
        <f>(W25*0+P25*1+Q25*2+R25*3+S25*4+T25*5+U25*6+V25*7)/(O25*7)*100</f>
        <v>28.454332552693206</v>
      </c>
      <c r="AH25" s="56">
        <f>180*(ASIN(SQRT(AG25/100)))/PI()</f>
        <v>32.237231233937827</v>
      </c>
      <c r="AI25" s="56">
        <f>((W25*0+Q25*1+R25*2+S25*3)/(O25*3))*100</f>
        <v>28.961748633879779</v>
      </c>
      <c r="AJ25" s="56">
        <f t="shared" si="4"/>
        <v>32.558551857832569</v>
      </c>
      <c r="AK25" s="56">
        <f>((W25*0+T25*1+U25*2)/(O25*2))*100</f>
        <v>7.7868852459016393</v>
      </c>
      <c r="AL25" s="56">
        <f t="shared" si="5"/>
        <v>16.20350858085968</v>
      </c>
      <c r="AM25" s="56">
        <f>((W25*0+S25*1+U25*2+V25*3)/(O25*3))*100</f>
        <v>5.1912568306010929</v>
      </c>
      <c r="AN25" s="56">
        <f t="shared" si="6"/>
        <v>13.17013084362614</v>
      </c>
    </row>
    <row r="26" spans="1:40" ht="15.75" thickBot="1" x14ac:dyDescent="0.3">
      <c r="A26" s="2" t="s">
        <v>16</v>
      </c>
      <c r="B26" s="38"/>
      <c r="C26" s="11"/>
      <c r="D26" s="52">
        <f>STDEVA(D21:D23)/3</f>
        <v>9051.9923207508964</v>
      </c>
      <c r="E26" s="52">
        <f t="shared" ref="E26:J26" si="22">STDEVA(E21:E23)/3</f>
        <v>3.5937521044366396</v>
      </c>
      <c r="F26" s="52">
        <f t="shared" si="22"/>
        <v>2.7890360658596784</v>
      </c>
      <c r="G26" s="52">
        <f t="shared" si="22"/>
        <v>0.59450249863848958</v>
      </c>
      <c r="H26" s="52">
        <f t="shared" si="22"/>
        <v>0.43956121597362618</v>
      </c>
      <c r="I26" s="52">
        <f t="shared" si="22"/>
        <v>0.48693913623389667</v>
      </c>
      <c r="J26" s="52">
        <f t="shared" si="22"/>
        <v>0.26335364530729372</v>
      </c>
      <c r="M26" s="69">
        <v>5</v>
      </c>
      <c r="N26" s="70" t="s">
        <v>9</v>
      </c>
      <c r="O26" s="115">
        <v>127</v>
      </c>
      <c r="P26" s="116">
        <v>0</v>
      </c>
      <c r="Q26" s="116">
        <v>42</v>
      </c>
      <c r="R26" s="116">
        <v>17.5</v>
      </c>
      <c r="S26" s="116">
        <v>6.5</v>
      </c>
      <c r="T26" s="116">
        <v>1.75</v>
      </c>
      <c r="U26" s="116">
        <v>7.5</v>
      </c>
      <c r="V26" s="116">
        <v>1.5</v>
      </c>
      <c r="W26" s="17">
        <v>50.25</v>
      </c>
      <c r="X26" s="17">
        <v>76.75</v>
      </c>
      <c r="Y26" s="17">
        <f t="shared" ref="Y26:AN26" si="23">AVERAGE(Y23:Y25)</f>
        <v>60.970551950160107</v>
      </c>
      <c r="Z26" s="17">
        <f t="shared" si="23"/>
        <v>51.404032820806435</v>
      </c>
      <c r="AA26" s="17">
        <f t="shared" si="23"/>
        <v>56.126438313563462</v>
      </c>
      <c r="AB26" s="17">
        <f t="shared" si="23"/>
        <v>48.531849401375496</v>
      </c>
      <c r="AC26" s="17">
        <f t="shared" si="23"/>
        <v>4.8441136365966431</v>
      </c>
      <c r="AD26" s="17">
        <f t="shared" si="23"/>
        <v>12.18716519444204</v>
      </c>
      <c r="AE26" s="17">
        <f t="shared" si="23"/>
        <v>8.023183888837627</v>
      </c>
      <c r="AF26" s="17">
        <f t="shared" si="23"/>
        <v>16.431974273830466</v>
      </c>
      <c r="AG26" s="17">
        <f t="shared" si="23"/>
        <v>23.423548773408829</v>
      </c>
      <c r="AH26" s="17">
        <f t="shared" si="23"/>
        <v>28.884413636214408</v>
      </c>
      <c r="AI26" s="17">
        <f t="shared" si="23"/>
        <v>26.531131137288678</v>
      </c>
      <c r="AJ26" s="17">
        <f t="shared" si="23"/>
        <v>30.990450279382088</v>
      </c>
      <c r="AK26" s="17">
        <f t="shared" si="23"/>
        <v>4.4342775710228723</v>
      </c>
      <c r="AL26" s="17">
        <f t="shared" si="23"/>
        <v>11.763665768077649</v>
      </c>
      <c r="AM26" s="17">
        <f t="shared" si="23"/>
        <v>4.0158751314289098</v>
      </c>
      <c r="AN26" s="17">
        <f t="shared" si="23"/>
        <v>11.502769728848557</v>
      </c>
    </row>
    <row r="27" spans="1:40" ht="15.75" thickBot="1" x14ac:dyDescent="0.3">
      <c r="A27" s="2" t="s">
        <v>17</v>
      </c>
      <c r="B27" s="30">
        <v>5</v>
      </c>
      <c r="C27" s="11">
        <v>1</v>
      </c>
      <c r="D27" s="4">
        <v>179999.82</v>
      </c>
      <c r="E27" s="52">
        <v>112.48877639999999</v>
      </c>
      <c r="F27" s="65">
        <v>97.555458000000002</v>
      </c>
      <c r="G27" s="53">
        <v>16.488872400000002</v>
      </c>
      <c r="H27" s="65">
        <v>10.5777672</v>
      </c>
      <c r="I27" s="53">
        <v>4.3555511999999998</v>
      </c>
      <c r="J27" s="65">
        <v>14.933318400000001</v>
      </c>
      <c r="M27" s="68"/>
      <c r="N27" s="54"/>
      <c r="O27" s="56"/>
      <c r="P27" s="120"/>
      <c r="Q27" s="113"/>
      <c r="R27" s="113"/>
      <c r="S27" s="113"/>
      <c r="T27" s="113"/>
      <c r="U27" s="113"/>
      <c r="V27" s="113"/>
      <c r="W27" s="52"/>
      <c r="X27" s="53"/>
      <c r="Y27" s="56">
        <f>STDEV(Y23:Y25)/3</f>
        <v>2.7756845106005223</v>
      </c>
      <c r="Z27" s="56">
        <f t="shared" ref="Z27:AN27" si="24">STDEV(Z23:Z25)/3</f>
        <v>1.6441482206897648</v>
      </c>
      <c r="AA27" s="56">
        <f t="shared" si="24"/>
        <v>1.8348274536384703</v>
      </c>
      <c r="AB27" s="56">
        <f t="shared" si="24"/>
        <v>1.0586144856115696</v>
      </c>
      <c r="AC27" s="56">
        <f t="shared" si="24"/>
        <v>1.2091166549936796</v>
      </c>
      <c r="AD27" s="56">
        <f t="shared" si="24"/>
        <v>1.5375071418606214</v>
      </c>
      <c r="AE27" s="56">
        <f t="shared" si="24"/>
        <v>0.35024813509953762</v>
      </c>
      <c r="AF27" s="56">
        <f t="shared" si="24"/>
        <v>0.37185706499717569</v>
      </c>
      <c r="AG27" s="56">
        <f t="shared" si="24"/>
        <v>1.4650079927238631</v>
      </c>
      <c r="AH27" s="56">
        <f t="shared" si="24"/>
        <v>0.97736326043578892</v>
      </c>
      <c r="AI27" s="56">
        <f t="shared" si="24"/>
        <v>0.73948474071468207</v>
      </c>
      <c r="AJ27" s="56">
        <f t="shared" si="24"/>
        <v>0.47809877674461304</v>
      </c>
      <c r="AK27" s="56">
        <f t="shared" si="24"/>
        <v>0.97363650243465916</v>
      </c>
      <c r="AL27" s="56">
        <f t="shared" si="24"/>
        <v>1.2951398875958018</v>
      </c>
      <c r="AM27" s="56">
        <f t="shared" si="24"/>
        <v>0.34077335356424759</v>
      </c>
      <c r="AN27" s="56">
        <f t="shared" si="24"/>
        <v>0.4838935278318417</v>
      </c>
    </row>
    <row r="28" spans="1:40" x14ac:dyDescent="0.25">
      <c r="A28" s="2" t="s">
        <v>17</v>
      </c>
      <c r="B28" s="30">
        <v>5</v>
      </c>
      <c r="C28" s="14">
        <v>2</v>
      </c>
      <c r="D28" s="3">
        <v>184444.26</v>
      </c>
      <c r="E28" s="55">
        <v>112.88877600000002</v>
      </c>
      <c r="F28" s="58">
        <v>96.844347600000006</v>
      </c>
      <c r="G28" s="56">
        <v>13.511097599999999</v>
      </c>
      <c r="H28" s="58">
        <v>8.3111028000000005</v>
      </c>
      <c r="I28" s="56">
        <v>7.7333256000000006</v>
      </c>
      <c r="J28" s="58">
        <v>16.044428400000001</v>
      </c>
      <c r="M28" s="68">
        <v>6</v>
      </c>
      <c r="N28" s="54">
        <v>1</v>
      </c>
      <c r="O28" s="56">
        <v>96</v>
      </c>
      <c r="P28" s="119"/>
      <c r="Q28" s="113">
        <v>36</v>
      </c>
      <c r="R28" s="113">
        <v>15</v>
      </c>
      <c r="S28" s="112">
        <v>1</v>
      </c>
      <c r="T28" s="112">
        <v>0</v>
      </c>
      <c r="U28" s="112">
        <v>1</v>
      </c>
      <c r="V28" s="114">
        <v>0</v>
      </c>
      <c r="W28" s="65">
        <v>43</v>
      </c>
      <c r="X28" s="53">
        <v>53</v>
      </c>
      <c r="Y28" s="56">
        <f>(X28)*100/O28</f>
        <v>55.208333333333336</v>
      </c>
      <c r="Z28" s="56">
        <f t="shared" si="0"/>
        <v>47.989578398150655</v>
      </c>
      <c r="AA28" s="56">
        <f>(Q28+R28+S28)*100/O28</f>
        <v>54.166666666666664</v>
      </c>
      <c r="AB28" s="56">
        <f t="shared" si="1"/>
        <v>47.390095923599581</v>
      </c>
      <c r="AC28" s="56">
        <f>(T28+U28)*100/O28</f>
        <v>1.0416666666666667</v>
      </c>
      <c r="AD28" s="56">
        <f t="shared" si="2"/>
        <v>5.8579261974461874</v>
      </c>
      <c r="AE28" s="56">
        <f>(S28+U28+V28)*100/O28</f>
        <v>2.0833333333333335</v>
      </c>
      <c r="AF28" s="56">
        <f t="shared" si="3"/>
        <v>8.2989210679332803</v>
      </c>
      <c r="AG28" s="56">
        <f>(W28*0+P28*1+Q28*2+R28*3+S28*4+T28*5+U28*6+V28*7)/(O28*7)*100</f>
        <v>18.898809523809522</v>
      </c>
      <c r="AH28" s="56">
        <f>180*(ASIN(SQRT(AG28/100)))/PI()</f>
        <v>25.767962573262928</v>
      </c>
      <c r="AI28" s="56">
        <f>((W28*0+Q28*1+R28*2+S28*3)/(O28*3))*100</f>
        <v>23.958333333333336</v>
      </c>
      <c r="AJ28" s="56">
        <f t="shared" si="4"/>
        <v>29.305916767825725</v>
      </c>
      <c r="AK28" s="56">
        <f>((W28*0+T28*1+U28*2)/(O28*2))*100</f>
        <v>1.0416666666666665</v>
      </c>
      <c r="AL28" s="56">
        <f t="shared" si="5"/>
        <v>5.8579261974461865</v>
      </c>
      <c r="AM28" s="56">
        <f>((W28*0+S28*1+U28*2+V28*3)/(O28*3))*100</f>
        <v>1.0416666666666665</v>
      </c>
      <c r="AN28" s="56">
        <f t="shared" si="6"/>
        <v>5.8579261974461865</v>
      </c>
    </row>
    <row r="29" spans="1:40" x14ac:dyDescent="0.25">
      <c r="A29" s="2" t="s">
        <v>17</v>
      </c>
      <c r="B29" s="30">
        <v>5</v>
      </c>
      <c r="C29" s="14">
        <v>3</v>
      </c>
      <c r="D29" s="3">
        <v>197777.58000000002</v>
      </c>
      <c r="E29" s="55">
        <v>115.24432920000001</v>
      </c>
      <c r="F29" s="58">
        <v>93.466573200000013</v>
      </c>
      <c r="G29" s="56">
        <v>16.7555388</v>
      </c>
      <c r="H29" s="58">
        <v>7.2444372000000001</v>
      </c>
      <c r="I29" s="56">
        <v>14.5333188</v>
      </c>
      <c r="J29" s="58">
        <v>21.777756</v>
      </c>
      <c r="M29" s="68">
        <v>6</v>
      </c>
      <c r="N29" s="54">
        <v>2</v>
      </c>
      <c r="O29" s="99">
        <v>80</v>
      </c>
      <c r="P29" s="119"/>
      <c r="Q29" s="113">
        <v>28</v>
      </c>
      <c r="R29" s="113">
        <v>20</v>
      </c>
      <c r="S29" s="113">
        <v>2</v>
      </c>
      <c r="T29" s="113">
        <v>0</v>
      </c>
      <c r="U29" s="113">
        <v>3</v>
      </c>
      <c r="V29" s="114">
        <v>0</v>
      </c>
      <c r="W29" s="58">
        <v>27</v>
      </c>
      <c r="X29" s="56">
        <v>53</v>
      </c>
      <c r="Y29" s="56">
        <f>(X29)*100/O29</f>
        <v>66.25</v>
      </c>
      <c r="Z29" s="56">
        <f t="shared" si="0"/>
        <v>54.482787494424294</v>
      </c>
      <c r="AA29" s="56">
        <f>(Q29+R29+S29)*100/O29</f>
        <v>62.5</v>
      </c>
      <c r="AB29" s="56">
        <f t="shared" si="1"/>
        <v>52.238756092964962</v>
      </c>
      <c r="AC29" s="56">
        <f>(T29+U29)*100/O29</f>
        <v>3.75</v>
      </c>
      <c r="AD29" s="56">
        <f t="shared" si="2"/>
        <v>11.165822504610755</v>
      </c>
      <c r="AE29" s="56">
        <f>(S29+U29+V29)*100/O29</f>
        <v>6.25</v>
      </c>
      <c r="AF29" s="56">
        <f t="shared" si="3"/>
        <v>14.477512185929923</v>
      </c>
      <c r="AG29" s="56">
        <f>(W29*0+P29*1+Q29*2+R29*3+S29*4+T29*5+U29*6+V29*7)/(O29*7)*100</f>
        <v>25.357142857142854</v>
      </c>
      <c r="AH29" s="56">
        <f>180*(ASIN(SQRT(AG29/100)))/PI()</f>
        <v>30.235726545535236</v>
      </c>
      <c r="AI29" s="56">
        <f>((W29*0+Q29*1+R29*2+S29*3)/(O29*3))*100</f>
        <v>30.833333333333336</v>
      </c>
      <c r="AJ29" s="56">
        <f t="shared" si="4"/>
        <v>33.729844768241684</v>
      </c>
      <c r="AK29" s="56">
        <f>((W29*0+T29*1+U29*2)/(O29*2))*100</f>
        <v>3.75</v>
      </c>
      <c r="AL29" s="56">
        <f t="shared" si="5"/>
        <v>11.165822504610755</v>
      </c>
      <c r="AM29" s="56">
        <f>((W29*0+S29*1+U29*2+V29*3)/(O29*3))*100</f>
        <v>3.3333333333333335</v>
      </c>
      <c r="AN29" s="56">
        <f t="shared" si="6"/>
        <v>10.519734890658619</v>
      </c>
    </row>
    <row r="30" spans="1:40" ht="15.75" thickBot="1" x14ac:dyDescent="0.3">
      <c r="A30" s="2" t="s">
        <v>17</v>
      </c>
      <c r="B30" s="30">
        <v>5</v>
      </c>
      <c r="C30" s="14">
        <v>4</v>
      </c>
      <c r="D30" s="5">
        <v>193333.14</v>
      </c>
      <c r="E30" s="67">
        <v>124.7554308</v>
      </c>
      <c r="F30" s="61">
        <v>97.688791199999983</v>
      </c>
      <c r="G30" s="59">
        <v>16.888871999999999</v>
      </c>
      <c r="H30" s="61">
        <v>8.4444359999999996</v>
      </c>
      <c r="I30" s="59">
        <v>18.622203600000002</v>
      </c>
      <c r="J30" s="61">
        <v>27.066639600000002</v>
      </c>
      <c r="M30" s="68">
        <v>6</v>
      </c>
      <c r="N30" s="54">
        <v>3</v>
      </c>
      <c r="O30" s="99">
        <v>72</v>
      </c>
      <c r="P30" s="119"/>
      <c r="Q30" s="113">
        <v>17</v>
      </c>
      <c r="R30" s="113">
        <v>25</v>
      </c>
      <c r="S30" s="113">
        <v>3</v>
      </c>
      <c r="T30" s="113">
        <v>2</v>
      </c>
      <c r="U30" s="113">
        <v>1</v>
      </c>
      <c r="V30" s="114">
        <v>0</v>
      </c>
      <c r="W30" s="58">
        <v>24</v>
      </c>
      <c r="X30" s="56">
        <v>48</v>
      </c>
      <c r="Y30" s="56">
        <f>(X30)*100/O30</f>
        <v>66.666666666666671</v>
      </c>
      <c r="Z30" s="56">
        <f t="shared" si="0"/>
        <v>54.735610317245346</v>
      </c>
      <c r="AA30" s="56">
        <f>(Q30+R30+S30)*100/O30</f>
        <v>62.5</v>
      </c>
      <c r="AB30" s="56">
        <f t="shared" si="1"/>
        <v>52.238756092964962</v>
      </c>
      <c r="AC30" s="56">
        <f>(T30+U30)*100/O30</f>
        <v>4.166666666666667</v>
      </c>
      <c r="AD30" s="56">
        <f t="shared" si="2"/>
        <v>11.778232154550615</v>
      </c>
      <c r="AE30" s="56">
        <f>(S30+U30+V30)*100/O30</f>
        <v>5.5555555555555554</v>
      </c>
      <c r="AF30" s="56">
        <f t="shared" si="3"/>
        <v>13.63302222536641</v>
      </c>
      <c r="AG30" s="56">
        <f>(W30*0+P30*1+Q30*2+R30*3+S30*4+T30*5+U30*6+V30*7)/(O30*7)*100</f>
        <v>27.18253968253968</v>
      </c>
      <c r="AH30" s="56">
        <f>180*(ASIN(SQRT(AG30/100)))/PI()</f>
        <v>31.424110904299347</v>
      </c>
      <c r="AI30" s="56">
        <f>((W30*0+Q30*1+R30*2+S30*3)/(O30*3))*100</f>
        <v>35.185185185185183</v>
      </c>
      <c r="AJ30" s="56">
        <f t="shared" si="4"/>
        <v>36.38235737145606</v>
      </c>
      <c r="AK30" s="56">
        <f>((W30*0+T30*1+U30*2)/(O30*2))*100</f>
        <v>2.7777777777777777</v>
      </c>
      <c r="AL30" s="56">
        <f t="shared" si="5"/>
        <v>9.5940682268604629</v>
      </c>
      <c r="AM30" s="56">
        <f>((W30*0+S30*1+U30*2+V30*3)/(O30*3))*100</f>
        <v>2.3148148148148149</v>
      </c>
      <c r="AN30" s="56">
        <f t="shared" si="6"/>
        <v>8.7512619422835112</v>
      </c>
    </row>
    <row r="31" spans="1:40" ht="15.75" thickBot="1" x14ac:dyDescent="0.3">
      <c r="A31" s="2" t="s">
        <v>17</v>
      </c>
      <c r="B31" s="31">
        <v>5</v>
      </c>
      <c r="C31" s="32" t="s">
        <v>9</v>
      </c>
      <c r="D31" s="17">
        <f>AVERAGE(D27:D29)</f>
        <v>187407.22</v>
      </c>
      <c r="E31" s="17">
        <f t="shared" ref="E31:J31" si="25">AVERAGE(E27:E29)</f>
        <v>113.54062720000002</v>
      </c>
      <c r="F31" s="17">
        <f t="shared" si="25"/>
        <v>95.955459599999998</v>
      </c>
      <c r="G31" s="17">
        <f t="shared" si="25"/>
        <v>15.5851696</v>
      </c>
      <c r="H31" s="17">
        <f t="shared" si="25"/>
        <v>8.7111023999999997</v>
      </c>
      <c r="I31" s="17">
        <f t="shared" si="25"/>
        <v>8.8740652000000004</v>
      </c>
      <c r="J31" s="17">
        <f t="shared" si="25"/>
        <v>17.585167600000002</v>
      </c>
      <c r="K31" s="98"/>
      <c r="M31" s="73">
        <v>6</v>
      </c>
      <c r="N31" s="70" t="s">
        <v>11</v>
      </c>
      <c r="O31" s="115">
        <v>79</v>
      </c>
      <c r="P31" s="116">
        <v>0</v>
      </c>
      <c r="Q31" s="116">
        <v>22.5</v>
      </c>
      <c r="R31" s="116">
        <v>19.75</v>
      </c>
      <c r="S31" s="116">
        <v>3</v>
      </c>
      <c r="T31" s="116">
        <v>0.75</v>
      </c>
      <c r="U31" s="116">
        <v>4.25</v>
      </c>
      <c r="V31" s="116">
        <v>0.5</v>
      </c>
      <c r="W31" s="17">
        <v>28.25</v>
      </c>
      <c r="X31" s="17">
        <v>50.75</v>
      </c>
      <c r="Y31" s="17">
        <f t="shared" ref="Y31:AN31" si="26">AVERAGE(Y28:Y30)</f>
        <v>62.708333333333336</v>
      </c>
      <c r="Z31" s="17">
        <f t="shared" si="26"/>
        <v>52.40265873660676</v>
      </c>
      <c r="AA31" s="17">
        <f t="shared" si="26"/>
        <v>59.722222222222221</v>
      </c>
      <c r="AB31" s="17">
        <f t="shared" si="26"/>
        <v>50.622536036509835</v>
      </c>
      <c r="AC31" s="17">
        <f t="shared" si="26"/>
        <v>2.9861111111111112</v>
      </c>
      <c r="AD31" s="17">
        <f t="shared" si="26"/>
        <v>9.6006602855358523</v>
      </c>
      <c r="AE31" s="17">
        <f t="shared" si="26"/>
        <v>4.6296296296296298</v>
      </c>
      <c r="AF31" s="17">
        <f t="shared" si="26"/>
        <v>12.136485159743204</v>
      </c>
      <c r="AG31" s="17">
        <f t="shared" si="26"/>
        <v>23.812830687830687</v>
      </c>
      <c r="AH31" s="17">
        <f t="shared" si="26"/>
        <v>29.142600007699173</v>
      </c>
      <c r="AI31" s="17">
        <f t="shared" si="26"/>
        <v>29.992283950617281</v>
      </c>
      <c r="AJ31" s="17">
        <f t="shared" si="26"/>
        <v>33.139372969174495</v>
      </c>
      <c r="AK31" s="17">
        <f t="shared" si="26"/>
        <v>2.5231481481481479</v>
      </c>
      <c r="AL31" s="17">
        <f t="shared" si="26"/>
        <v>8.8726056429724682</v>
      </c>
      <c r="AM31" s="17">
        <f t="shared" si="26"/>
        <v>2.2299382716049383</v>
      </c>
      <c r="AN31" s="17">
        <f t="shared" si="26"/>
        <v>8.3763076767961042</v>
      </c>
    </row>
    <row r="32" spans="1:40" ht="15.75" thickBot="1" x14ac:dyDescent="0.3">
      <c r="A32" s="2" t="s">
        <v>17</v>
      </c>
      <c r="B32" s="34"/>
      <c r="C32" s="11"/>
      <c r="D32" s="52">
        <f>STDEVA(D27:D29)/3</f>
        <v>3083.9465448890878</v>
      </c>
      <c r="E32" s="52">
        <f t="shared" ref="E32:J32" si="27">STDEVA(E27:E29)/3</f>
        <v>0.49631422602610797</v>
      </c>
      <c r="F32" s="52">
        <f t="shared" si="27"/>
        <v>0.72818924084377767</v>
      </c>
      <c r="G32" s="52">
        <f t="shared" si="27"/>
        <v>0.6003803181789803</v>
      </c>
      <c r="H32" s="52">
        <f t="shared" si="27"/>
        <v>0.56742811411814864</v>
      </c>
      <c r="I32" s="52">
        <f t="shared" si="27"/>
        <v>1.7279629450810494</v>
      </c>
      <c r="J32" s="52">
        <f t="shared" si="27"/>
        <v>1.2243814527655232</v>
      </c>
      <c r="M32" s="68"/>
      <c r="N32" s="51"/>
      <c r="O32" s="56"/>
      <c r="P32" s="120"/>
      <c r="Q32" s="113"/>
      <c r="R32" s="113"/>
      <c r="S32" s="113"/>
      <c r="T32" s="113"/>
      <c r="U32" s="113"/>
      <c r="V32" s="113"/>
      <c r="W32" s="52"/>
      <c r="X32" s="53"/>
      <c r="Y32" s="56">
        <f>STDEV(Y28:Y30)/3</f>
        <v>2.1661769389558643</v>
      </c>
      <c r="Z32" s="56">
        <f t="shared" ref="Z32:AN32" si="28">STDEV(Z28:Z30)/3</f>
        <v>1.2746432354970598</v>
      </c>
      <c r="AA32" s="56">
        <f t="shared" si="28"/>
        <v>1.603750747748961</v>
      </c>
      <c r="AB32" s="56">
        <f t="shared" si="28"/>
        <v>0.93312508466403965</v>
      </c>
      <c r="AC32" s="56">
        <f t="shared" si="28"/>
        <v>0.56559220939215793</v>
      </c>
      <c r="AD32" s="56">
        <f t="shared" si="28"/>
        <v>1.0852447361179851</v>
      </c>
      <c r="AE32" s="56">
        <f t="shared" si="28"/>
        <v>0.74410885501488833</v>
      </c>
      <c r="AF32" s="56">
        <f t="shared" si="28"/>
        <v>1.1167146478465224</v>
      </c>
      <c r="AG32" s="56">
        <f t="shared" si="28"/>
        <v>1.4508128523493322</v>
      </c>
      <c r="AH32" s="56">
        <f t="shared" si="28"/>
        <v>0.99410471762634611</v>
      </c>
      <c r="AI32" s="56">
        <f t="shared" si="28"/>
        <v>1.8868278398171874</v>
      </c>
      <c r="AJ32" s="56">
        <f t="shared" si="28"/>
        <v>1.1916606346372858</v>
      </c>
      <c r="AK32" s="56">
        <f t="shared" si="28"/>
        <v>0.45733461459066199</v>
      </c>
      <c r="AL32" s="56">
        <f t="shared" si="28"/>
        <v>0.90883454042743816</v>
      </c>
      <c r="AM32" s="56">
        <f t="shared" si="28"/>
        <v>0.3827295314895976</v>
      </c>
      <c r="AN32" s="56">
        <f t="shared" si="28"/>
        <v>0.78447137890805541</v>
      </c>
    </row>
    <row r="33" spans="1:40" x14ac:dyDescent="0.25">
      <c r="A33" s="97" t="s">
        <v>44</v>
      </c>
      <c r="B33" s="68">
        <v>6</v>
      </c>
      <c r="C33" s="51">
        <v>1</v>
      </c>
      <c r="D33" s="4">
        <v>201481.28</v>
      </c>
      <c r="E33" s="52">
        <v>124.26654240000001</v>
      </c>
      <c r="F33" s="65">
        <v>120.296176</v>
      </c>
      <c r="G33" s="65">
        <v>14.222208</v>
      </c>
      <c r="H33" s="53">
        <v>3.4962928</v>
      </c>
      <c r="I33" s="65">
        <v>0.47407360000000004</v>
      </c>
      <c r="J33" s="53">
        <v>3.9703664000000001</v>
      </c>
      <c r="M33" s="68">
        <v>7</v>
      </c>
      <c r="N33" s="51">
        <v>1</v>
      </c>
      <c r="O33" s="56">
        <v>136</v>
      </c>
      <c r="P33" s="119"/>
      <c r="Q33" s="113">
        <v>44</v>
      </c>
      <c r="R33" s="113">
        <v>22</v>
      </c>
      <c r="S33" s="112">
        <v>4</v>
      </c>
      <c r="T33" s="112">
        <v>2</v>
      </c>
      <c r="U33" s="112">
        <v>1</v>
      </c>
      <c r="V33" s="114">
        <v>0</v>
      </c>
      <c r="W33" s="65">
        <v>63</v>
      </c>
      <c r="X33" s="53">
        <v>73</v>
      </c>
      <c r="Y33" s="56">
        <f>(X33)*100/O33</f>
        <v>53.676470588235297</v>
      </c>
      <c r="Z33" s="56">
        <f t="shared" si="0"/>
        <v>47.108365239426185</v>
      </c>
      <c r="AA33" s="56">
        <f>(Q33+R33+S33)*100/O33</f>
        <v>51.470588235294116</v>
      </c>
      <c r="AB33" s="56">
        <f t="shared" si="1"/>
        <v>45.842706520111314</v>
      </c>
      <c r="AC33" s="56">
        <f>(T33+U33)*100/O33</f>
        <v>2.2058823529411766</v>
      </c>
      <c r="AD33" s="56">
        <f t="shared" si="2"/>
        <v>8.5412916217246266</v>
      </c>
      <c r="AE33" s="56">
        <f>(S33+U33+V33)*100/O33</f>
        <v>3.6764705882352939</v>
      </c>
      <c r="AF33" s="56">
        <f t="shared" si="3"/>
        <v>11.054418862530373</v>
      </c>
      <c r="AG33" s="56">
        <f>(W33*0+P33*1+Q33*2+R33*3+S33*4+T33*5+U33*6+V33*7)/(O33*7)*100</f>
        <v>19.537815126050422</v>
      </c>
      <c r="AH33" s="56">
        <f>180*(ASIN(SQRT(AG33/100)))/PI()</f>
        <v>26.232581281459513</v>
      </c>
      <c r="AI33" s="56">
        <f>((W33*0+Q33*1+R33*2+S33*3)/(O33*3))*100</f>
        <v>24.509803921568626</v>
      </c>
      <c r="AJ33" s="56">
        <f t="shared" si="4"/>
        <v>29.674615029935698</v>
      </c>
      <c r="AK33" s="56">
        <f>((W33*0+T33*1+U33*2)/(O33*2))*100</f>
        <v>1.4705882352941175</v>
      </c>
      <c r="AL33" s="56">
        <f t="shared" si="5"/>
        <v>6.9652772811788282</v>
      </c>
      <c r="AM33" s="56">
        <f>((W33*0+S33*1+U33*2+V33*3)/(O33*3))*100</f>
        <v>1.4705882352941175</v>
      </c>
      <c r="AN33" s="56">
        <f t="shared" si="6"/>
        <v>6.9652772811788282</v>
      </c>
    </row>
    <row r="34" spans="1:40" x14ac:dyDescent="0.25">
      <c r="A34" s="97" t="s">
        <v>44</v>
      </c>
      <c r="B34" s="68">
        <v>6</v>
      </c>
      <c r="C34" s="54">
        <v>2</v>
      </c>
      <c r="D34" s="3">
        <v>182222.04</v>
      </c>
      <c r="E34" s="55">
        <v>124.97765280000002</v>
      </c>
      <c r="F34" s="58">
        <v>112.8591464</v>
      </c>
      <c r="G34" s="58">
        <v>15.792576800000001</v>
      </c>
      <c r="H34" s="56">
        <v>3.7333296000000002</v>
      </c>
      <c r="I34" s="58">
        <v>8.3851768</v>
      </c>
      <c r="J34" s="56">
        <v>12.118506400000001</v>
      </c>
      <c r="M34" s="68">
        <v>7</v>
      </c>
      <c r="N34" s="54">
        <v>2</v>
      </c>
      <c r="O34" s="99">
        <v>123</v>
      </c>
      <c r="P34" s="119"/>
      <c r="Q34" s="113">
        <v>37</v>
      </c>
      <c r="R34" s="113">
        <v>33</v>
      </c>
      <c r="S34" s="113">
        <v>4</v>
      </c>
      <c r="T34" s="113">
        <v>0</v>
      </c>
      <c r="U34" s="113">
        <v>7</v>
      </c>
      <c r="V34" s="114">
        <v>0</v>
      </c>
      <c r="W34" s="58">
        <v>42</v>
      </c>
      <c r="X34" s="56">
        <v>81</v>
      </c>
      <c r="Y34" s="56">
        <f>(X34)*100/O34</f>
        <v>65.853658536585371</v>
      </c>
      <c r="Z34" s="56">
        <f t="shared" si="0"/>
        <v>54.24300733954383</v>
      </c>
      <c r="AA34" s="56">
        <f>(Q34+R34+S34)*100/O34</f>
        <v>60.162601626016261</v>
      </c>
      <c r="AB34" s="56">
        <f t="shared" si="1"/>
        <v>50.86359689921607</v>
      </c>
      <c r="AC34" s="56">
        <f>(T34+U34)*100/O34</f>
        <v>5.691056910569106</v>
      </c>
      <c r="AD34" s="56">
        <f t="shared" si="2"/>
        <v>13.801528323986009</v>
      </c>
      <c r="AE34" s="56">
        <f>(S34+U34+V34)*100/O34</f>
        <v>8.9430894308943092</v>
      </c>
      <c r="AF34" s="56">
        <f t="shared" si="3"/>
        <v>17.40055204225968</v>
      </c>
      <c r="AG34" s="56">
        <f>(W34*0+P34*1+Q34*2+R34*3+S34*4+T34*5+U34*6+V34*7)/(O34*7)*100</f>
        <v>26.829268292682929</v>
      </c>
      <c r="AH34" s="56">
        <f>180*(ASIN(SQRT(AG34/100)))/PI()</f>
        <v>31.196165970451208</v>
      </c>
      <c r="AI34" s="56">
        <f>((W34*0+Q34*1+R34*2+S34*3)/(O34*3))*100</f>
        <v>31.165311653116529</v>
      </c>
      <c r="AJ34" s="56">
        <f t="shared" si="4"/>
        <v>33.935481638390989</v>
      </c>
      <c r="AK34" s="56">
        <f>((W34*0+T34*1+U34*2)/(O34*2))*100</f>
        <v>5.6910569105691051</v>
      </c>
      <c r="AL34" s="56">
        <f t="shared" si="5"/>
        <v>13.801528323986009</v>
      </c>
      <c r="AM34" s="56">
        <f>((W34*0+S34*1+U34*2+V34*3)/(O34*3))*100</f>
        <v>4.8780487804878048</v>
      </c>
      <c r="AN34" s="56">
        <f t="shared" si="6"/>
        <v>12.759729245428394</v>
      </c>
    </row>
    <row r="35" spans="1:40" ht="15.75" thickBot="1" x14ac:dyDescent="0.3">
      <c r="A35" s="97" t="s">
        <v>44</v>
      </c>
      <c r="B35" s="68">
        <v>6</v>
      </c>
      <c r="C35" s="54">
        <v>3</v>
      </c>
      <c r="D35" s="3">
        <v>192592.4</v>
      </c>
      <c r="E35" s="55">
        <v>115.61469919999999</v>
      </c>
      <c r="F35" s="58">
        <v>102.5776752</v>
      </c>
      <c r="G35" s="58">
        <v>13.244431199999999</v>
      </c>
      <c r="H35" s="56">
        <v>5.5999943999999999</v>
      </c>
      <c r="I35" s="58">
        <v>7.4370295999999989</v>
      </c>
      <c r="J35" s="56">
        <v>13.037023999999999</v>
      </c>
      <c r="M35" s="68">
        <v>7</v>
      </c>
      <c r="N35" s="54">
        <v>3</v>
      </c>
      <c r="O35" s="99">
        <v>130</v>
      </c>
      <c r="P35" s="119"/>
      <c r="Q35" s="113">
        <v>33</v>
      </c>
      <c r="R35" s="113">
        <v>24</v>
      </c>
      <c r="S35" s="113">
        <v>6</v>
      </c>
      <c r="T35" s="113">
        <v>1</v>
      </c>
      <c r="U35" s="113">
        <v>5</v>
      </c>
      <c r="V35" s="114">
        <v>3</v>
      </c>
      <c r="W35" s="58">
        <v>58</v>
      </c>
      <c r="X35" s="56">
        <v>72</v>
      </c>
      <c r="Y35" s="56">
        <f>(X35)*100/O35</f>
        <v>55.384615384615387</v>
      </c>
      <c r="Z35" s="56">
        <f t="shared" si="0"/>
        <v>48.091152118196739</v>
      </c>
      <c r="AA35" s="56">
        <f>(Q35+R35+S35)*100/O35</f>
        <v>48.46153846153846</v>
      </c>
      <c r="AB35" s="56">
        <f t="shared" si="1"/>
        <v>44.118387321213838</v>
      </c>
      <c r="AC35" s="56">
        <f>(T35+U35)*100/O35</f>
        <v>4.615384615384615</v>
      </c>
      <c r="AD35" s="56">
        <f t="shared" si="2"/>
        <v>12.405815751285491</v>
      </c>
      <c r="AE35" s="56">
        <f>(S35+U35+V35)*100/O35</f>
        <v>10.76923076923077</v>
      </c>
      <c r="AF35" s="56">
        <f t="shared" si="3"/>
        <v>19.157439988230948</v>
      </c>
      <c r="AG35" s="56">
        <f>(W35*0+P35*1+Q35*2+R35*3+S35*4+T35*5+U35*6+V35*7)/(O35*7)*100</f>
        <v>23.956043956043956</v>
      </c>
      <c r="AH35" s="56">
        <f>180*(ASIN(SQRT(AG35/100)))/PI()</f>
        <v>29.304380160149098</v>
      </c>
      <c r="AI35" s="56">
        <f>((W35*0+Q35*1+R35*2+S35*3)/(O35*3))*100</f>
        <v>25.384615384615383</v>
      </c>
      <c r="AJ35" s="56">
        <f t="shared" si="4"/>
        <v>30.253813662468865</v>
      </c>
      <c r="AK35" s="56">
        <f>((W35*0+T35*1+U35*2)/(O35*2))*100</f>
        <v>4.2307692307692308</v>
      </c>
      <c r="AL35" s="56">
        <f t="shared" si="5"/>
        <v>11.869796649476564</v>
      </c>
      <c r="AM35" s="56">
        <f>((W35*0+S35*1+U35*2+V35*3)/(O35*3))*100</f>
        <v>6.4102564102564097</v>
      </c>
      <c r="AN35" s="56">
        <f t="shared" si="6"/>
        <v>14.666055083851839</v>
      </c>
    </row>
    <row r="36" spans="1:40" ht="15.75" thickBot="1" x14ac:dyDescent="0.3">
      <c r="A36" s="97" t="s">
        <v>44</v>
      </c>
      <c r="B36" s="68">
        <v>6</v>
      </c>
      <c r="C36" s="54">
        <v>4</v>
      </c>
      <c r="D36" s="5">
        <v>165925.75999999998</v>
      </c>
      <c r="E36" s="35">
        <v>117.62951200000001</v>
      </c>
      <c r="F36" s="36">
        <v>94.992497600000007</v>
      </c>
      <c r="G36" s="36">
        <v>12.385172799999999</v>
      </c>
      <c r="H36" s="37">
        <v>11.7333216</v>
      </c>
      <c r="I36" s="36">
        <v>10.903692800000002</v>
      </c>
      <c r="J36" s="37">
        <v>22.637014400000002</v>
      </c>
      <c r="M36" s="69">
        <v>7</v>
      </c>
      <c r="N36" s="70" t="s">
        <v>9</v>
      </c>
      <c r="O36" s="115">
        <v>125.25</v>
      </c>
      <c r="P36" s="116">
        <v>0</v>
      </c>
      <c r="Q36" s="116">
        <v>35.5</v>
      </c>
      <c r="R36" s="116">
        <v>25.25</v>
      </c>
      <c r="S36" s="116">
        <v>6</v>
      </c>
      <c r="T36" s="116">
        <v>2</v>
      </c>
      <c r="U36" s="116">
        <v>5.75</v>
      </c>
      <c r="V36" s="116">
        <v>1.75</v>
      </c>
      <c r="W36" s="17">
        <v>49</v>
      </c>
      <c r="X36" s="17">
        <v>76.25</v>
      </c>
      <c r="Y36" s="17">
        <f t="shared" ref="Y36:AN36" si="29">AVERAGE(Y33:Y35)</f>
        <v>58.30491483647868</v>
      </c>
      <c r="Z36" s="17">
        <f t="shared" si="29"/>
        <v>49.814174899055587</v>
      </c>
      <c r="AA36" s="17">
        <f t="shared" si="29"/>
        <v>53.36490944094961</v>
      </c>
      <c r="AB36" s="17">
        <f t="shared" si="29"/>
        <v>46.941563580180407</v>
      </c>
      <c r="AC36" s="17">
        <f t="shared" si="29"/>
        <v>4.1707746262982992</v>
      </c>
      <c r="AD36" s="17">
        <f t="shared" si="29"/>
        <v>11.582878565665377</v>
      </c>
      <c r="AE36" s="17">
        <f t="shared" si="29"/>
        <v>7.7962635961201245</v>
      </c>
      <c r="AF36" s="17">
        <f t="shared" si="29"/>
        <v>15.870803631007</v>
      </c>
      <c r="AG36" s="17">
        <f t="shared" si="29"/>
        <v>23.441042458259101</v>
      </c>
      <c r="AH36" s="17">
        <f t="shared" si="29"/>
        <v>28.911042470686606</v>
      </c>
      <c r="AI36" s="17">
        <f t="shared" si="29"/>
        <v>27.019910319766847</v>
      </c>
      <c r="AJ36" s="17">
        <f t="shared" si="29"/>
        <v>31.287970110265189</v>
      </c>
      <c r="AK36" s="17">
        <f t="shared" si="29"/>
        <v>3.7974714588774847</v>
      </c>
      <c r="AL36" s="17">
        <f t="shared" si="29"/>
        <v>10.878867418213801</v>
      </c>
      <c r="AM36" s="17">
        <f t="shared" si="29"/>
        <v>4.2529644753461104</v>
      </c>
      <c r="AN36" s="17">
        <f t="shared" si="29"/>
        <v>11.463687203486353</v>
      </c>
    </row>
    <row r="37" spans="1:40" ht="15.75" thickBot="1" x14ac:dyDescent="0.3">
      <c r="A37" s="97" t="s">
        <v>44</v>
      </c>
      <c r="B37" s="69">
        <v>6</v>
      </c>
      <c r="C37" s="70" t="s">
        <v>9</v>
      </c>
      <c r="D37" s="17">
        <f>AVERAGE(D33:D35)</f>
        <v>192098.57333333333</v>
      </c>
      <c r="E37" s="17">
        <f t="shared" ref="E37:J37" si="30">AVERAGE(E33:E35)</f>
        <v>121.61963146666669</v>
      </c>
      <c r="F37" s="17">
        <f t="shared" si="30"/>
        <v>111.91099919999999</v>
      </c>
      <c r="G37" s="17">
        <f t="shared" si="30"/>
        <v>14.419738666666667</v>
      </c>
      <c r="H37" s="17">
        <f t="shared" si="30"/>
        <v>4.2765389333333337</v>
      </c>
      <c r="I37" s="17">
        <f t="shared" si="30"/>
        <v>5.4320933333333334</v>
      </c>
      <c r="J37" s="17">
        <f t="shared" si="30"/>
        <v>9.7086322666666671</v>
      </c>
      <c r="M37" s="68"/>
      <c r="N37" s="54"/>
      <c r="O37" s="56"/>
      <c r="P37" s="120"/>
      <c r="Q37" s="113"/>
      <c r="R37" s="113"/>
      <c r="S37" s="113"/>
      <c r="T37" s="113"/>
      <c r="U37" s="113"/>
      <c r="V37" s="113"/>
      <c r="W37" s="52"/>
      <c r="X37" s="53"/>
      <c r="Y37" s="56">
        <f>STDEV(Y33:Y35)/3</f>
        <v>2.1976524912019535</v>
      </c>
      <c r="Z37" s="56">
        <f t="shared" ref="Z37:AN37" si="31">STDEV(Z33:Z35)/3</f>
        <v>1.2889438011070966</v>
      </c>
      <c r="AA37" s="56">
        <f t="shared" si="31"/>
        <v>2.0253959672513391</v>
      </c>
      <c r="AB37" s="56">
        <f t="shared" si="31"/>
        <v>1.168098083383651</v>
      </c>
      <c r="AC37" s="56">
        <f t="shared" si="31"/>
        <v>0.59487337178043032</v>
      </c>
      <c r="AD37" s="56">
        <f t="shared" si="31"/>
        <v>0.90832212528630241</v>
      </c>
      <c r="AE37" s="56">
        <f t="shared" si="31"/>
        <v>1.2276091880723936</v>
      </c>
      <c r="AF37" s="56">
        <f t="shared" si="31"/>
        <v>1.4208696668740526</v>
      </c>
      <c r="AG37" s="56">
        <f t="shared" si="31"/>
        <v>1.2243021698248</v>
      </c>
      <c r="AH37" s="56">
        <f t="shared" si="31"/>
        <v>0.83502023559392213</v>
      </c>
      <c r="AI37" s="56">
        <f t="shared" si="31"/>
        <v>1.2055237651407655</v>
      </c>
      <c r="AJ37" s="56">
        <f t="shared" si="31"/>
        <v>0.77034305003617642</v>
      </c>
      <c r="AK37" s="56">
        <f t="shared" si="31"/>
        <v>0.71444610861912639</v>
      </c>
      <c r="AL37" s="56">
        <f t="shared" si="31"/>
        <v>1.174735792333218</v>
      </c>
      <c r="AM37" s="56">
        <f t="shared" si="31"/>
        <v>0.84282120227804525</v>
      </c>
      <c r="AN37" s="56">
        <f t="shared" si="31"/>
        <v>1.3368822944280268</v>
      </c>
    </row>
    <row r="38" spans="1:40" x14ac:dyDescent="0.25">
      <c r="A38" s="97"/>
      <c r="B38" s="79"/>
      <c r="C38" s="51"/>
      <c r="D38" s="52">
        <f>STDEVA(D33:D35)/3</f>
        <v>3213.0373295015356</v>
      </c>
      <c r="E38" s="52">
        <f t="shared" ref="E38:J38" si="32">STDEVA(E33:E35)/3</f>
        <v>1.7375214833424211</v>
      </c>
      <c r="F38" s="52">
        <f t="shared" si="32"/>
        <v>2.9657405855040104</v>
      </c>
      <c r="G38" s="52">
        <f t="shared" si="32"/>
        <v>0.42850194773383016</v>
      </c>
      <c r="H38" s="52">
        <f t="shared" si="32"/>
        <v>0.38408583970050425</v>
      </c>
      <c r="I38" s="52">
        <f t="shared" si="32"/>
        <v>1.439954302334665</v>
      </c>
      <c r="J38" s="52">
        <f t="shared" si="32"/>
        <v>1.6635534260796223</v>
      </c>
      <c r="M38" s="68">
        <v>8</v>
      </c>
      <c r="N38" s="54">
        <v>1</v>
      </c>
      <c r="O38" s="99">
        <v>81</v>
      </c>
      <c r="P38" s="119"/>
      <c r="Q38" s="113">
        <v>29</v>
      </c>
      <c r="R38" s="113">
        <v>17</v>
      </c>
      <c r="S38" s="113">
        <v>6</v>
      </c>
      <c r="T38" s="113">
        <v>0</v>
      </c>
      <c r="U38" s="113">
        <v>2</v>
      </c>
      <c r="V38" s="114">
        <v>0</v>
      </c>
      <c r="W38" s="65">
        <v>27</v>
      </c>
      <c r="X38" s="53">
        <v>54</v>
      </c>
      <c r="Y38" s="56">
        <f>(X38)*100/O38</f>
        <v>66.666666666666671</v>
      </c>
      <c r="Z38" s="56">
        <f t="shared" si="0"/>
        <v>54.735610317245346</v>
      </c>
      <c r="AA38" s="56">
        <f>(Q38+R38+S38)*100/O38</f>
        <v>64.197530864197532</v>
      </c>
      <c r="AB38" s="56">
        <f t="shared" si="1"/>
        <v>53.24806607500237</v>
      </c>
      <c r="AC38" s="56">
        <f>(T38+U38)*100/O38</f>
        <v>2.4691358024691357</v>
      </c>
      <c r="AD38" s="56">
        <f t="shared" si="2"/>
        <v>9.0406310369278913</v>
      </c>
      <c r="AE38" s="56">
        <f>(S38+U38+V38)*100/O38</f>
        <v>9.8765432098765427</v>
      </c>
      <c r="AF38" s="56">
        <f t="shared" si="3"/>
        <v>18.316730712270129</v>
      </c>
      <c r="AG38" s="56">
        <f>(W38*0+P38*1+Q38*2+R38*3+S38*4+T38*5+U38*6+V38*7)/(O38*7)*100</f>
        <v>25.573192239858905</v>
      </c>
      <c r="AH38" s="56">
        <f>180*(ASIN(SQRT(AG38/100)))/PI()</f>
        <v>30.377793681804508</v>
      </c>
      <c r="AI38" s="56">
        <f>((W38*0+Q38*1+R38*2+S38*3)/(O38*3))*100</f>
        <v>33.333333333333329</v>
      </c>
      <c r="AJ38" s="56">
        <f t="shared" si="4"/>
        <v>35.264389682754654</v>
      </c>
      <c r="AK38" s="56">
        <f>((W38*0+T38*1+U38*2)/(O38*2))*100</f>
        <v>2.4691358024691357</v>
      </c>
      <c r="AL38" s="56">
        <f t="shared" si="5"/>
        <v>9.0406310369278913</v>
      </c>
      <c r="AM38" s="56">
        <f>((W38*0+S38*1+U38*2+V38*3)/(O38*3))*100</f>
        <v>4.1152263374485596</v>
      </c>
      <c r="AN38" s="56">
        <f t="shared" si="6"/>
        <v>11.704266171106836</v>
      </c>
    </row>
    <row r="39" spans="1:40" x14ac:dyDescent="0.25">
      <c r="M39" s="68">
        <v>8</v>
      </c>
      <c r="N39" s="54">
        <v>2</v>
      </c>
      <c r="O39" s="99">
        <v>83</v>
      </c>
      <c r="P39" s="119"/>
      <c r="Q39" s="113">
        <v>32</v>
      </c>
      <c r="R39" s="113">
        <v>17</v>
      </c>
      <c r="S39" s="113">
        <v>4</v>
      </c>
      <c r="T39" s="113">
        <v>0</v>
      </c>
      <c r="U39" s="113">
        <v>5</v>
      </c>
      <c r="V39" s="114">
        <v>0</v>
      </c>
      <c r="W39" s="58">
        <v>25</v>
      </c>
      <c r="X39" s="56">
        <v>58</v>
      </c>
      <c r="Y39" s="56">
        <f>(X39)*100/O39</f>
        <v>69.879518072289159</v>
      </c>
      <c r="Z39" s="56">
        <f t="shared" si="0"/>
        <v>56.713813254359692</v>
      </c>
      <c r="AA39" s="56">
        <f>(Q39+R39+S39)*100/O39</f>
        <v>63.855421686746986</v>
      </c>
      <c r="AB39" s="56">
        <f t="shared" si="1"/>
        <v>53.043851269080932</v>
      </c>
      <c r="AC39" s="56">
        <f>(T39+U39)*100/O39</f>
        <v>6.024096385542169</v>
      </c>
      <c r="AD39" s="56">
        <f t="shared" si="2"/>
        <v>14.207858342876843</v>
      </c>
      <c r="AE39" s="56">
        <f>(S39+U39+V39)*100/O39</f>
        <v>10.843373493975903</v>
      </c>
      <c r="AF39" s="56">
        <f t="shared" si="3"/>
        <v>19.225855745444001</v>
      </c>
      <c r="AG39" s="56">
        <f>(W39*0+P39*1+Q39*2+R39*3+S39*4+T39*5+U39*6+V39*7)/(O39*7)*100</f>
        <v>27.710843373493976</v>
      </c>
      <c r="AH39" s="56">
        <f>180*(ASIN(SQRT(AG39/100)))/PI()</f>
        <v>31.763272875114271</v>
      </c>
      <c r="AI39" s="56">
        <f>((W39*0+Q39*1+R39*2+S39*3)/(O39*3))*100</f>
        <v>31.325301204819279</v>
      </c>
      <c r="AJ39" s="56">
        <f t="shared" si="4"/>
        <v>34.034369050204511</v>
      </c>
      <c r="AK39" s="56">
        <f>((W39*0+T39*1+U39*2)/(O39*2))*100</f>
        <v>6.024096385542169</v>
      </c>
      <c r="AL39" s="56">
        <f t="shared" si="5"/>
        <v>14.207858342876843</v>
      </c>
      <c r="AM39" s="56">
        <f>((W39*0+S39*1+U39*2+V39*3)/(O39*3))*100</f>
        <v>5.6224899598393572</v>
      </c>
      <c r="AN39" s="56">
        <f t="shared" si="6"/>
        <v>13.716498821207921</v>
      </c>
    </row>
    <row r="40" spans="1:40" ht="15.75" thickBot="1" x14ac:dyDescent="0.3">
      <c r="A40" s="97" t="s">
        <v>45</v>
      </c>
      <c r="M40" s="68">
        <v>8</v>
      </c>
      <c r="N40" s="54">
        <v>3</v>
      </c>
      <c r="O40" s="99">
        <v>89</v>
      </c>
      <c r="P40" s="119"/>
      <c r="Q40" s="113">
        <v>20</v>
      </c>
      <c r="R40" s="113">
        <v>21</v>
      </c>
      <c r="S40" s="113">
        <v>3</v>
      </c>
      <c r="T40" s="113">
        <v>5</v>
      </c>
      <c r="U40" s="113">
        <v>8</v>
      </c>
      <c r="V40" s="114">
        <v>0</v>
      </c>
      <c r="W40" s="58">
        <v>32</v>
      </c>
      <c r="X40" s="56">
        <v>57</v>
      </c>
      <c r="Y40" s="56">
        <f>(X40)*100/O40</f>
        <v>64.044943820224717</v>
      </c>
      <c r="Z40" s="56">
        <f t="shared" si="0"/>
        <v>53.156929888638835</v>
      </c>
      <c r="AA40" s="56">
        <f>(Q40+R40+S40)*100/O40</f>
        <v>49.438202247191015</v>
      </c>
      <c r="AB40" s="56">
        <f t="shared" si="1"/>
        <v>44.678106825007731</v>
      </c>
      <c r="AC40" s="56">
        <f>(T40+U40)*100/O40</f>
        <v>14.606741573033707</v>
      </c>
      <c r="AD40" s="56">
        <f t="shared" si="2"/>
        <v>22.469258016681071</v>
      </c>
      <c r="AE40" s="56">
        <f>(S40+U40+V40)*100/O40</f>
        <v>12.359550561797754</v>
      </c>
      <c r="AF40" s="56">
        <f t="shared" si="3"/>
        <v>20.582854716360458</v>
      </c>
      <c r="AG40" s="56">
        <f>(W40*0+P40*1+Q40*2+R40*3+S40*4+T40*5+U40*6+V40*7)/(O40*7)*100</f>
        <v>30.17656500802568</v>
      </c>
      <c r="AH40" s="56">
        <f>180*(ASIN(SQRT(AG40/100)))/PI()</f>
        <v>33.321197681416137</v>
      </c>
      <c r="AI40" s="56">
        <f>((W40*0+Q40*1+R40*2+S40*3)/(O40*3))*100</f>
        <v>26.591760299625467</v>
      </c>
      <c r="AJ40" s="56">
        <f t="shared" si="4"/>
        <v>31.042382428508539</v>
      </c>
      <c r="AK40" s="56">
        <f>((W40*0+T40*1+U40*2)/(O40*2))*100</f>
        <v>11.797752808988763</v>
      </c>
      <c r="AL40" s="56">
        <f t="shared" si="5"/>
        <v>20.088949666376791</v>
      </c>
      <c r="AM40" s="56">
        <f>((W40*0+S40*1+U40*2+V40*3)/(O40*3))*100</f>
        <v>7.1161048689138573</v>
      </c>
      <c r="AN40" s="56">
        <f t="shared" si="6"/>
        <v>15.471575388319703</v>
      </c>
    </row>
    <row r="41" spans="1:40" ht="15.75" thickBot="1" x14ac:dyDescent="0.3">
      <c r="M41" s="69">
        <v>8</v>
      </c>
      <c r="N41" s="70" t="s">
        <v>11</v>
      </c>
      <c r="O41" s="115">
        <v>85</v>
      </c>
      <c r="P41" s="116">
        <v>0</v>
      </c>
      <c r="Q41" s="116">
        <v>25.25</v>
      </c>
      <c r="R41" s="116">
        <v>17.5</v>
      </c>
      <c r="S41" s="116">
        <v>4.5</v>
      </c>
      <c r="T41" s="116">
        <v>1.25</v>
      </c>
      <c r="U41" s="116">
        <v>6.75</v>
      </c>
      <c r="V41" s="116">
        <v>0</v>
      </c>
      <c r="W41" s="17">
        <v>29.75</v>
      </c>
      <c r="X41" s="17">
        <v>55.25</v>
      </c>
      <c r="Y41" s="17">
        <f t="shared" ref="Y41:AN41" si="33">AVERAGE(Y38:Y40)</f>
        <v>66.863709519726854</v>
      </c>
      <c r="Z41" s="17">
        <f t="shared" si="33"/>
        <v>54.868784486747955</v>
      </c>
      <c r="AA41" s="17">
        <f t="shared" si="33"/>
        <v>59.16371826604518</v>
      </c>
      <c r="AB41" s="17">
        <f t="shared" si="33"/>
        <v>50.323341389697013</v>
      </c>
      <c r="AC41" s="17">
        <f t="shared" si="33"/>
        <v>7.699991253681671</v>
      </c>
      <c r="AD41" s="17">
        <f t="shared" si="33"/>
        <v>15.239249132161936</v>
      </c>
      <c r="AE41" s="17">
        <f t="shared" si="33"/>
        <v>11.026489088550067</v>
      </c>
      <c r="AF41" s="17">
        <f t="shared" si="33"/>
        <v>19.375147058024861</v>
      </c>
      <c r="AG41" s="17">
        <f t="shared" si="33"/>
        <v>27.820200207126188</v>
      </c>
      <c r="AH41" s="17">
        <f t="shared" si="33"/>
        <v>31.820754746111636</v>
      </c>
      <c r="AI41" s="17">
        <f t="shared" si="33"/>
        <v>30.416798279259357</v>
      </c>
      <c r="AJ41" s="17">
        <f t="shared" si="33"/>
        <v>33.447047053822565</v>
      </c>
      <c r="AK41" s="17">
        <f t="shared" si="33"/>
        <v>6.7636616656666888</v>
      </c>
      <c r="AL41" s="17">
        <f t="shared" si="33"/>
        <v>14.445813015393844</v>
      </c>
      <c r="AM41" s="17">
        <f t="shared" si="33"/>
        <v>5.617940388733925</v>
      </c>
      <c r="AN41" s="17">
        <f t="shared" si="33"/>
        <v>13.630780126878156</v>
      </c>
    </row>
    <row r="42" spans="1:40" ht="15.75" thickBot="1" x14ac:dyDescent="0.3">
      <c r="M42" s="68"/>
      <c r="N42" s="54"/>
      <c r="O42" s="56"/>
      <c r="P42" s="120"/>
      <c r="Q42" s="113"/>
      <c r="R42" s="113"/>
      <c r="S42" s="113"/>
      <c r="T42" s="113"/>
      <c r="U42" s="113"/>
      <c r="V42" s="113"/>
      <c r="W42" s="52"/>
      <c r="X42" s="53"/>
      <c r="Y42" s="56">
        <f>STDEV(Y38:Y40)/3</f>
        <v>0.97409123404386555</v>
      </c>
      <c r="Z42" s="56">
        <f t="shared" ref="Z42:AN42" si="34">STDEV(Z38:Z40)/3</f>
        <v>0.59405913836759694</v>
      </c>
      <c r="AA42" s="56">
        <f t="shared" si="34"/>
        <v>2.8080935812014824</v>
      </c>
      <c r="AB42" s="56">
        <f t="shared" si="34"/>
        <v>1.6299942361694721</v>
      </c>
      <c r="AC42" s="56">
        <f t="shared" si="34"/>
        <v>2.0799795983829275</v>
      </c>
      <c r="AD42" s="56">
        <f t="shared" si="34"/>
        <v>2.2578217344379952</v>
      </c>
      <c r="AE42" s="56">
        <f t="shared" si="34"/>
        <v>0.41719697827763214</v>
      </c>
      <c r="AF42" s="56">
        <f t="shared" si="34"/>
        <v>0.38013819453335129</v>
      </c>
      <c r="AG42" s="56">
        <f t="shared" si="34"/>
        <v>0.76787798498860227</v>
      </c>
      <c r="AH42" s="56">
        <f t="shared" si="34"/>
        <v>0.49084789456074568</v>
      </c>
      <c r="AI42" s="56">
        <f t="shared" si="34"/>
        <v>1.15379734964919</v>
      </c>
      <c r="AJ42" s="56">
        <f t="shared" si="34"/>
        <v>0.72380527302293574</v>
      </c>
      <c r="AK42" s="56">
        <f t="shared" si="34"/>
        <v>1.5693590841931495</v>
      </c>
      <c r="AL42" s="56">
        <f t="shared" si="34"/>
        <v>1.8426672381235967</v>
      </c>
      <c r="AM42" s="56">
        <f t="shared" si="34"/>
        <v>0.50014814628603854</v>
      </c>
      <c r="AN42" s="56">
        <f t="shared" si="34"/>
        <v>0.6283722760206546</v>
      </c>
    </row>
    <row r="43" spans="1:40" x14ac:dyDescent="0.25">
      <c r="M43" s="68">
        <v>9</v>
      </c>
      <c r="N43" s="54">
        <v>1</v>
      </c>
      <c r="O43" s="56">
        <v>82</v>
      </c>
      <c r="P43" s="119"/>
      <c r="Q43" s="113">
        <v>21</v>
      </c>
      <c r="R43" s="113">
        <v>19</v>
      </c>
      <c r="S43" s="113">
        <v>4</v>
      </c>
      <c r="T43" s="113">
        <v>0</v>
      </c>
      <c r="U43" s="113">
        <v>1</v>
      </c>
      <c r="V43" s="114">
        <v>0</v>
      </c>
      <c r="W43" s="65">
        <v>37</v>
      </c>
      <c r="X43" s="53">
        <v>45</v>
      </c>
      <c r="Y43" s="56">
        <f>(X43)*100/O43</f>
        <v>54.878048780487802</v>
      </c>
      <c r="Z43" s="56">
        <f t="shared" si="0"/>
        <v>47.799368908114296</v>
      </c>
      <c r="AA43" s="56">
        <f>(Q43+R43+S43)*100/O43</f>
        <v>53.658536585365852</v>
      </c>
      <c r="AB43" s="56">
        <f t="shared" si="1"/>
        <v>47.098062058489525</v>
      </c>
      <c r="AC43" s="56">
        <f>(T43+U43)*100/O43</f>
        <v>1.2195121951219512</v>
      </c>
      <c r="AD43" s="56">
        <f t="shared" si="2"/>
        <v>6.3401917459099097</v>
      </c>
      <c r="AE43" s="56">
        <f>(S43+U43+V43)*100/O43</f>
        <v>6.0975609756097562</v>
      </c>
      <c r="AF43" s="56">
        <f t="shared" si="3"/>
        <v>14.296061320464501</v>
      </c>
      <c r="AG43" s="56">
        <f>(W43*0+P43*1+Q43*2+R43*3+S43*4+T43*5+U43*6+V43*7)/(O43*7)*100</f>
        <v>21.080139372822298</v>
      </c>
      <c r="AH43" s="56">
        <f>180*(ASIN(SQRT(AG43/100)))/PI()</f>
        <v>27.331055053411113</v>
      </c>
      <c r="AI43" s="56">
        <f>((W43*0+Q43*1+R43*2+S43*3)/(O43*3))*100</f>
        <v>28.86178861788618</v>
      </c>
      <c r="AJ43" s="56">
        <f t="shared" si="4"/>
        <v>32.495385924992668</v>
      </c>
      <c r="AK43" s="56">
        <f>((W43*0+T43*1+U43*2)/(O43*2))*100</f>
        <v>1.2195121951219512</v>
      </c>
      <c r="AL43" s="56">
        <f t="shared" si="5"/>
        <v>6.3401917459099097</v>
      </c>
      <c r="AM43" s="56">
        <f>((W43*0+S43*1+U43*2+V43*3)/(O43*3))*100</f>
        <v>2.4390243902439024</v>
      </c>
      <c r="AN43" s="56">
        <f t="shared" si="6"/>
        <v>8.9848769316856831</v>
      </c>
    </row>
    <row r="44" spans="1:40" x14ac:dyDescent="0.25">
      <c r="M44" s="68">
        <v>9</v>
      </c>
      <c r="N44" s="54">
        <v>2</v>
      </c>
      <c r="O44" s="99">
        <v>94</v>
      </c>
      <c r="P44" s="119"/>
      <c r="Q44" s="113">
        <v>30</v>
      </c>
      <c r="R44" s="113">
        <v>14</v>
      </c>
      <c r="S44" s="113">
        <v>2</v>
      </c>
      <c r="T44" s="113">
        <v>2</v>
      </c>
      <c r="U44" s="113">
        <v>2</v>
      </c>
      <c r="V44" s="114">
        <v>0</v>
      </c>
      <c r="W44" s="58">
        <v>44</v>
      </c>
      <c r="X44" s="56">
        <v>50</v>
      </c>
      <c r="Y44" s="56">
        <f>(X44)*100/O44</f>
        <v>53.191489361702125</v>
      </c>
      <c r="Z44" s="56">
        <f t="shared" si="0"/>
        <v>46.829832675323466</v>
      </c>
      <c r="AA44" s="56">
        <f>(Q44+R44+S44)*100/O44</f>
        <v>48.936170212765958</v>
      </c>
      <c r="AB44" s="56">
        <f t="shared" si="1"/>
        <v>44.39042443299261</v>
      </c>
      <c r="AC44" s="56">
        <f>(T44+U44)*100/O44</f>
        <v>4.2553191489361701</v>
      </c>
      <c r="AD44" s="56">
        <f t="shared" si="2"/>
        <v>11.904688112848119</v>
      </c>
      <c r="AE44" s="56">
        <f>(S44+U44+V44)*100/O44</f>
        <v>4.2553191489361701</v>
      </c>
      <c r="AF44" s="56">
        <f t="shared" si="3"/>
        <v>11.904688112848119</v>
      </c>
      <c r="AG44" s="56">
        <f>(W44*0+P44*1+Q44*2+R44*3+S44*4+T44*5+U44*6+V44*7)/(O44*7)*100</f>
        <v>20.060790273556233</v>
      </c>
      <c r="AH44" s="56">
        <f>180*(ASIN(SQRT(AG44/100)))/PI()</f>
        <v>26.608564235823025</v>
      </c>
      <c r="AI44" s="56">
        <f>((W44*0+Q44*1+R44*2+S44*3)/(O44*3))*100</f>
        <v>22.695035460992909</v>
      </c>
      <c r="AJ44" s="56">
        <f t="shared" si="4"/>
        <v>28.450091315254742</v>
      </c>
      <c r="AK44" s="56">
        <f>((W44*0+T44*1+U44*2)/(O44*2))*100</f>
        <v>3.1914893617021276</v>
      </c>
      <c r="AL44" s="56">
        <f t="shared" si="5"/>
        <v>10.290984605750257</v>
      </c>
      <c r="AM44" s="56">
        <f>((W44*0+S44*1+U44*2+V44*3)/(O44*3))*100</f>
        <v>2.1276595744680851</v>
      </c>
      <c r="AN44" s="56">
        <f t="shared" si="6"/>
        <v>8.3873721320477088</v>
      </c>
    </row>
    <row r="45" spans="1:40" ht="15.75" thickBot="1" x14ac:dyDescent="0.3">
      <c r="M45" s="68">
        <v>9</v>
      </c>
      <c r="N45" s="54">
        <v>3</v>
      </c>
      <c r="O45" s="99">
        <v>79</v>
      </c>
      <c r="P45" s="119"/>
      <c r="Q45" s="113">
        <v>34</v>
      </c>
      <c r="R45" s="113">
        <v>17</v>
      </c>
      <c r="S45" s="113">
        <v>5</v>
      </c>
      <c r="T45" s="113">
        <v>4</v>
      </c>
      <c r="U45" s="113">
        <v>6</v>
      </c>
      <c r="V45" s="114">
        <v>0</v>
      </c>
      <c r="W45" s="58">
        <v>13</v>
      </c>
      <c r="X45" s="56">
        <v>66</v>
      </c>
      <c r="Y45" s="56">
        <f>(X45)*100/O45</f>
        <v>83.544303797468359</v>
      </c>
      <c r="Z45" s="56">
        <f t="shared" si="0"/>
        <v>66.067744726623602</v>
      </c>
      <c r="AA45" s="56">
        <f>(Q45+R45+S45)*100/O45</f>
        <v>70.886075949367083</v>
      </c>
      <c r="AB45" s="56">
        <f t="shared" si="1"/>
        <v>57.345410404933538</v>
      </c>
      <c r="AC45" s="56">
        <f>(T45+U45)*100/O45</f>
        <v>12.658227848101266</v>
      </c>
      <c r="AD45" s="56">
        <f t="shared" si="2"/>
        <v>20.841503627210834</v>
      </c>
      <c r="AE45" s="56">
        <f>(S45+U45+V45)*100/O45</f>
        <v>13.924050632911392</v>
      </c>
      <c r="AF45" s="56">
        <f t="shared" si="3"/>
        <v>21.909983170429996</v>
      </c>
      <c r="AG45" s="56">
        <f>(W45*0+P45*1+Q45*2+R45*3+S45*4+T45*5+U45*6+V45*7)/(O45*7)*100</f>
        <v>35.262206148282097</v>
      </c>
      <c r="AH45" s="56">
        <f>180*(ASIN(SQRT(AG45/100)))/PI()</f>
        <v>36.428550364052434</v>
      </c>
      <c r="AI45" s="56">
        <f>((W45*0+Q45*1+R45*2+S45*3)/(O45*3))*100</f>
        <v>35.021097046413502</v>
      </c>
      <c r="AJ45" s="56">
        <f t="shared" si="4"/>
        <v>36.283868928019892</v>
      </c>
      <c r="AK45" s="56">
        <f>((W45*0+T45*1+U45*2)/(O45*2))*100</f>
        <v>10.126582278481013</v>
      </c>
      <c r="AL45" s="56">
        <f t="shared" si="5"/>
        <v>18.55548822846567</v>
      </c>
      <c r="AM45" s="56">
        <f>((W45*0+S45*1+U45*2+V45*3)/(O45*3))*100</f>
        <v>7.1729957805907167</v>
      </c>
      <c r="AN45" s="56">
        <f t="shared" si="6"/>
        <v>15.534852289567882</v>
      </c>
    </row>
    <row r="46" spans="1:40" ht="15.75" thickBot="1" x14ac:dyDescent="0.3">
      <c r="M46" s="69">
        <v>9</v>
      </c>
      <c r="N46" s="70"/>
      <c r="O46" s="115">
        <v>87.5</v>
      </c>
      <c r="P46" s="116">
        <v>0</v>
      </c>
      <c r="Q46" s="116">
        <v>33.25</v>
      </c>
      <c r="R46" s="116">
        <v>15.75</v>
      </c>
      <c r="S46" s="116">
        <v>3.75</v>
      </c>
      <c r="T46" s="116">
        <v>1.5</v>
      </c>
      <c r="U46" s="116">
        <v>3.75</v>
      </c>
      <c r="V46" s="116">
        <v>0</v>
      </c>
      <c r="W46" s="17">
        <v>29.5</v>
      </c>
      <c r="X46" s="17">
        <v>58</v>
      </c>
      <c r="Y46" s="17">
        <f t="shared" ref="Y46:AN46" si="35">AVERAGE(Y43:Y45)</f>
        <v>63.871280646552769</v>
      </c>
      <c r="Z46" s="17">
        <f t="shared" si="35"/>
        <v>53.565648770020459</v>
      </c>
      <c r="AA46" s="17">
        <f t="shared" si="35"/>
        <v>57.826927582499628</v>
      </c>
      <c r="AB46" s="17">
        <f t="shared" si="35"/>
        <v>49.611298965471889</v>
      </c>
      <c r="AC46" s="17">
        <f t="shared" si="35"/>
        <v>6.0443530640531291</v>
      </c>
      <c r="AD46" s="17">
        <f t="shared" si="35"/>
        <v>13.028794495322956</v>
      </c>
      <c r="AE46" s="17">
        <f t="shared" si="35"/>
        <v>8.0923102524857722</v>
      </c>
      <c r="AF46" s="17">
        <f t="shared" si="35"/>
        <v>16.036910867914205</v>
      </c>
      <c r="AG46" s="17">
        <f t="shared" si="35"/>
        <v>25.467711931553541</v>
      </c>
      <c r="AH46" s="17">
        <f t="shared" si="35"/>
        <v>30.122723217762189</v>
      </c>
      <c r="AI46" s="17">
        <f t="shared" si="35"/>
        <v>28.859307041764197</v>
      </c>
      <c r="AJ46" s="17">
        <f t="shared" si="35"/>
        <v>32.409782056089107</v>
      </c>
      <c r="AK46" s="17">
        <f t="shared" si="35"/>
        <v>4.8458612784350308</v>
      </c>
      <c r="AL46" s="17">
        <f t="shared" si="35"/>
        <v>11.728888193375278</v>
      </c>
      <c r="AM46" s="17">
        <f t="shared" si="35"/>
        <v>3.9132265817675687</v>
      </c>
      <c r="AN46" s="17">
        <f t="shared" si="35"/>
        <v>10.969033784433757</v>
      </c>
    </row>
    <row r="47" spans="1:40" x14ac:dyDescent="0.25"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56">
        <f>STDEV(Y43:Y45)/3</f>
        <v>5.6860648430138143</v>
      </c>
      <c r="Z47" s="56">
        <f t="shared" ref="Z47:AN47" si="36">STDEV(Z43:Z45)/3</f>
        <v>3.6126598789343398</v>
      </c>
      <c r="AA47" s="56">
        <f t="shared" si="36"/>
        <v>3.8511355192715935</v>
      </c>
      <c r="AB47" s="56">
        <f t="shared" si="36"/>
        <v>2.2777958448235975</v>
      </c>
      <c r="AC47" s="56">
        <f t="shared" si="36"/>
        <v>1.9751662576858779</v>
      </c>
      <c r="AD47" s="56">
        <f t="shared" si="36"/>
        <v>2.4385725090951218</v>
      </c>
      <c r="AE47" s="56">
        <f t="shared" si="36"/>
        <v>1.7112490771201621</v>
      </c>
      <c r="AF47" s="56">
        <f t="shared" si="36"/>
        <v>1.7416275962909535</v>
      </c>
      <c r="AG47" s="56">
        <f t="shared" si="36"/>
        <v>2.832526470753832</v>
      </c>
      <c r="AH47" s="56">
        <f t="shared" si="36"/>
        <v>1.8243138815134143</v>
      </c>
      <c r="AI47" s="56">
        <f t="shared" si="36"/>
        <v>2.054343722472519</v>
      </c>
      <c r="AJ47" s="56">
        <f t="shared" si="36"/>
        <v>1.3058634409778909</v>
      </c>
      <c r="AK47" s="56">
        <f t="shared" si="36"/>
        <v>1.5594402199586936</v>
      </c>
      <c r="AL47" s="56">
        <f t="shared" si="36"/>
        <v>2.0777670194670117</v>
      </c>
      <c r="AM47" s="56">
        <f t="shared" si="36"/>
        <v>0.94244412945648071</v>
      </c>
      <c r="AN47" s="56">
        <f t="shared" si="36"/>
        <v>1.3217949480732016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85" zoomScaleNormal="85" workbookViewId="0">
      <selection activeCell="D43" sqref="D43"/>
    </sheetView>
  </sheetViews>
  <sheetFormatPr baseColWidth="10" defaultRowHeight="15" x14ac:dyDescent="0.25"/>
  <cols>
    <col min="1" max="1" width="20.42578125" customWidth="1"/>
  </cols>
  <sheetData>
    <row r="1" spans="1:10" ht="15.75" thickBot="1" x14ac:dyDescent="0.3"/>
    <row r="2" spans="1:10" ht="45.75" thickBot="1" x14ac:dyDescent="0.3">
      <c r="A2" s="81" t="s">
        <v>12</v>
      </c>
      <c r="B2" s="50" t="s">
        <v>0</v>
      </c>
      <c r="C2" s="63" t="s">
        <v>1</v>
      </c>
      <c r="D2" s="46" t="s">
        <v>2</v>
      </c>
      <c r="E2" s="47" t="s">
        <v>3</v>
      </c>
      <c r="F2" s="74" t="s">
        <v>4</v>
      </c>
      <c r="G2" s="44" t="s">
        <v>5</v>
      </c>
      <c r="H2" s="44" t="s">
        <v>6</v>
      </c>
      <c r="I2" s="44" t="s">
        <v>7</v>
      </c>
      <c r="J2" s="45" t="s">
        <v>8</v>
      </c>
    </row>
    <row r="3" spans="1:10" x14ac:dyDescent="0.25">
      <c r="A3" s="81" t="s">
        <v>13</v>
      </c>
      <c r="B3" s="51">
        <v>1</v>
      </c>
      <c r="C3" s="64">
        <v>1</v>
      </c>
      <c r="D3" s="55">
        <v>177777.6</v>
      </c>
      <c r="E3" s="58">
        <v>62.725863199999999</v>
      </c>
      <c r="F3" s="58">
        <v>54.044390399999997</v>
      </c>
      <c r="G3" s="56">
        <v>6.4888824000000005</v>
      </c>
      <c r="H3" s="58">
        <v>3.0518488000000001</v>
      </c>
      <c r="I3" s="56">
        <v>5.6296239999999997</v>
      </c>
      <c r="J3" s="39">
        <v>5.7</v>
      </c>
    </row>
    <row r="4" spans="1:10" x14ac:dyDescent="0.25">
      <c r="A4" s="81" t="s">
        <v>13</v>
      </c>
      <c r="B4" s="54">
        <v>1</v>
      </c>
      <c r="C4" s="66">
        <v>2</v>
      </c>
      <c r="D4" s="55">
        <v>189629.44</v>
      </c>
      <c r="E4" s="58">
        <v>66.281415199999998</v>
      </c>
      <c r="F4" s="58">
        <v>62.459196799999994</v>
      </c>
      <c r="G4" s="56">
        <v>10.3999896</v>
      </c>
      <c r="H4" s="58">
        <v>0</v>
      </c>
      <c r="I4" s="56">
        <v>3.8222184000000006</v>
      </c>
      <c r="J4" s="58">
        <v>3.8222184000000006</v>
      </c>
    </row>
    <row r="5" spans="1:10" x14ac:dyDescent="0.25">
      <c r="A5" s="81" t="s">
        <v>13</v>
      </c>
      <c r="B5" s="54">
        <v>1</v>
      </c>
      <c r="C5" s="66">
        <v>3</v>
      </c>
      <c r="D5" s="55">
        <v>188147.96</v>
      </c>
      <c r="E5" s="58">
        <v>53.422168800000009</v>
      </c>
      <c r="F5" s="58">
        <v>53.422168800000009</v>
      </c>
      <c r="G5" s="56">
        <v>11.881469599999999</v>
      </c>
      <c r="H5" s="58">
        <v>0</v>
      </c>
      <c r="I5" s="56">
        <v>0</v>
      </c>
      <c r="J5" s="58">
        <v>0</v>
      </c>
    </row>
    <row r="6" spans="1:10" ht="15.75" thickBot="1" x14ac:dyDescent="0.3">
      <c r="A6" s="81" t="s">
        <v>13</v>
      </c>
      <c r="B6" s="54">
        <v>1</v>
      </c>
      <c r="C6" s="66">
        <v>4</v>
      </c>
      <c r="D6" s="67">
        <v>208888.68000000002</v>
      </c>
      <c r="E6" s="61">
        <v>69.096227200000001</v>
      </c>
      <c r="F6" s="61">
        <v>68.414746399999999</v>
      </c>
      <c r="G6" s="59">
        <v>12.3259136</v>
      </c>
      <c r="H6" s="61">
        <v>0</v>
      </c>
      <c r="I6" s="59">
        <v>0.68148080000000011</v>
      </c>
      <c r="J6" s="61">
        <v>0.68148080000000011</v>
      </c>
    </row>
    <row r="7" spans="1:10" ht="15.75" thickBot="1" x14ac:dyDescent="0.3">
      <c r="A7" s="81" t="s">
        <v>13</v>
      </c>
      <c r="B7" s="70">
        <v>1</v>
      </c>
      <c r="C7" s="62" t="s">
        <v>9</v>
      </c>
      <c r="D7" s="55">
        <f>AVERAGE(D3:D6)</f>
        <v>191110.92</v>
      </c>
      <c r="E7" s="55">
        <f t="shared" ref="E7:J7" si="0">AVERAGE(E3:E6)</f>
        <v>62.881418600000003</v>
      </c>
      <c r="F7" s="55">
        <f t="shared" si="0"/>
        <v>59.585125599999998</v>
      </c>
      <c r="G7" s="55">
        <f t="shared" si="0"/>
        <v>10.2740638</v>
      </c>
      <c r="H7" s="55">
        <f t="shared" si="0"/>
        <v>0.76296220000000003</v>
      </c>
      <c r="I7" s="55">
        <f t="shared" si="0"/>
        <v>2.5333307999999999</v>
      </c>
      <c r="J7" s="55">
        <f t="shared" si="0"/>
        <v>2.5509247999999998</v>
      </c>
    </row>
    <row r="8" spans="1:10" ht="15.75" thickBot="1" x14ac:dyDescent="0.3">
      <c r="A8" s="81" t="s">
        <v>13</v>
      </c>
      <c r="B8" s="51"/>
      <c r="C8" s="64"/>
      <c r="D8" s="55">
        <f>STDEVA(D3:D6)/4</f>
        <v>3242.9413339847333</v>
      </c>
      <c r="E8" s="55">
        <f t="shared" ref="E8:J8" si="1">STDEVA(E3:E6)/4</f>
        <v>1.7059053502705106</v>
      </c>
      <c r="F8" s="55">
        <f t="shared" si="1"/>
        <v>1.7964332242996583</v>
      </c>
      <c r="G8" s="55">
        <f t="shared" si="1"/>
        <v>0.6635965225202296</v>
      </c>
      <c r="H8" s="55">
        <f t="shared" si="1"/>
        <v>0.38148110000000002</v>
      </c>
      <c r="I8" s="55">
        <f t="shared" si="1"/>
        <v>0.66293815998880823</v>
      </c>
      <c r="J8" s="55">
        <f t="shared" si="1"/>
        <v>0.66980874504479282</v>
      </c>
    </row>
    <row r="9" spans="1:10" x14ac:dyDescent="0.25">
      <c r="A9" s="81" t="s">
        <v>14</v>
      </c>
      <c r="B9" s="51">
        <v>2</v>
      </c>
      <c r="C9" s="64">
        <v>1</v>
      </c>
      <c r="D9" s="52">
        <v>177777.6</v>
      </c>
      <c r="E9" s="65">
        <v>63.511047600000005</v>
      </c>
      <c r="F9" s="53">
        <v>55.244389200000001</v>
      </c>
      <c r="G9" s="65">
        <v>7.8666588000000006</v>
      </c>
      <c r="H9" s="53">
        <v>1.3777764000000001</v>
      </c>
      <c r="I9" s="65">
        <v>6.8888820000000006</v>
      </c>
      <c r="J9" s="40">
        <v>8.2666584000000007</v>
      </c>
    </row>
    <row r="10" spans="1:10" x14ac:dyDescent="0.25">
      <c r="A10" s="81" t="s">
        <v>14</v>
      </c>
      <c r="B10" s="54">
        <v>2</v>
      </c>
      <c r="C10" s="66">
        <v>2</v>
      </c>
      <c r="D10" s="55">
        <v>197777.58000000002</v>
      </c>
      <c r="E10" s="80">
        <v>60.6</v>
      </c>
      <c r="F10" s="48">
        <v>53.5</v>
      </c>
      <c r="G10" s="58">
        <v>13.3777644</v>
      </c>
      <c r="H10" s="56">
        <v>3.6444407999999995</v>
      </c>
      <c r="I10" s="58">
        <v>0.84444359999999996</v>
      </c>
      <c r="J10" s="41">
        <v>4.4888843999999999</v>
      </c>
    </row>
    <row r="11" spans="1:10" x14ac:dyDescent="0.25">
      <c r="A11" s="81" t="s">
        <v>14</v>
      </c>
      <c r="B11" s="54">
        <v>2</v>
      </c>
      <c r="C11" s="66">
        <v>3</v>
      </c>
      <c r="D11" s="55">
        <v>206666.46000000002</v>
      </c>
      <c r="E11" s="58">
        <v>62.977714800000001</v>
      </c>
      <c r="F11" s="56">
        <v>60.977716800000003</v>
      </c>
      <c r="G11" s="58">
        <v>9.8666568000000012</v>
      </c>
      <c r="H11" s="56">
        <v>0</v>
      </c>
      <c r="I11" s="58">
        <v>1.9999979999999999</v>
      </c>
      <c r="J11" s="41">
        <v>1.9999979999999999</v>
      </c>
    </row>
    <row r="12" spans="1:10" ht="15.75" thickBot="1" x14ac:dyDescent="0.3">
      <c r="A12" s="81" t="s">
        <v>14</v>
      </c>
      <c r="B12" s="57">
        <v>2</v>
      </c>
      <c r="C12" s="66">
        <v>4</v>
      </c>
      <c r="D12" s="67">
        <v>186666.48</v>
      </c>
      <c r="E12" s="61">
        <v>51.644392799999999</v>
      </c>
      <c r="F12" s="59">
        <v>44.311066799999992</v>
      </c>
      <c r="G12" s="61">
        <v>14.622207599999999</v>
      </c>
      <c r="H12" s="59">
        <v>3.4222188</v>
      </c>
      <c r="I12" s="61">
        <v>3.9111072</v>
      </c>
      <c r="J12" s="42">
        <v>7.3333259999999996</v>
      </c>
    </row>
    <row r="13" spans="1:10" ht="15.75" thickBot="1" x14ac:dyDescent="0.3">
      <c r="A13" s="81" t="s">
        <v>14</v>
      </c>
      <c r="B13" s="60">
        <v>2</v>
      </c>
      <c r="C13" s="51" t="s">
        <v>9</v>
      </c>
      <c r="D13" s="55">
        <f>AVERAGE(D9:D12)</f>
        <v>192222.03000000003</v>
      </c>
      <c r="E13" s="55">
        <f t="shared" ref="E13" si="2">AVERAGE(E9:E12)</f>
        <v>59.6832888</v>
      </c>
      <c r="F13" s="55">
        <f t="shared" ref="F13" si="3">AVERAGE(F9:F12)</f>
        <v>53.508293199999997</v>
      </c>
      <c r="G13" s="55">
        <f t="shared" ref="G13" si="4">AVERAGE(G9:G12)</f>
        <v>11.433321899999999</v>
      </c>
      <c r="H13" s="55">
        <f t="shared" ref="H13" si="5">AVERAGE(H9:H12)</f>
        <v>2.1111089999999999</v>
      </c>
      <c r="I13" s="55">
        <f t="shared" ref="I13" si="6">AVERAGE(I9:I12)</f>
        <v>3.4111077000000001</v>
      </c>
      <c r="J13" s="55">
        <f t="shared" ref="J13" si="7">AVERAGE(J9:J12)</f>
        <v>5.5222166999999995</v>
      </c>
    </row>
    <row r="14" spans="1:10" ht="15.75" thickBot="1" x14ac:dyDescent="0.3">
      <c r="A14" s="81" t="s">
        <v>14</v>
      </c>
      <c r="B14" s="60">
        <v>2</v>
      </c>
      <c r="C14" s="51"/>
      <c r="D14" s="55">
        <f>STDEVA(D9:D12)/4</f>
        <v>3159.0194537981261</v>
      </c>
      <c r="E14" s="55">
        <f t="shared" ref="E14:J14" si="8">STDEVA(E9:E12)/4</f>
        <v>1.376659516906436</v>
      </c>
      <c r="F14" s="55">
        <f t="shared" si="8"/>
        <v>1.7284106407542275</v>
      </c>
      <c r="G14" s="55">
        <f t="shared" si="8"/>
        <v>0.77895996163595327</v>
      </c>
      <c r="H14" s="55">
        <f t="shared" si="8"/>
        <v>0.43456571301729485</v>
      </c>
      <c r="I14" s="55">
        <f t="shared" si="8"/>
        <v>0.66023841605077971</v>
      </c>
      <c r="J14" s="55">
        <f t="shared" si="8"/>
        <v>0.71130568548998896</v>
      </c>
    </row>
    <row r="15" spans="1:10" x14ac:dyDescent="0.25">
      <c r="A15" s="81" t="s">
        <v>15</v>
      </c>
      <c r="B15" s="71">
        <v>3</v>
      </c>
      <c r="C15" s="51">
        <v>1</v>
      </c>
      <c r="D15" s="52">
        <v>184444.26</v>
      </c>
      <c r="E15" s="65">
        <v>68.533264799999998</v>
      </c>
      <c r="F15" s="43">
        <v>56.577731200000002</v>
      </c>
      <c r="G15" s="65">
        <v>8.2222139999999992</v>
      </c>
      <c r="H15" s="53">
        <v>6.5777711999999999</v>
      </c>
      <c r="I15" s="65">
        <v>15.377762400000002</v>
      </c>
      <c r="J15" s="49">
        <v>13</v>
      </c>
    </row>
    <row r="16" spans="1:10" x14ac:dyDescent="0.25">
      <c r="A16" s="81" t="s">
        <v>15</v>
      </c>
      <c r="B16" s="72">
        <v>3</v>
      </c>
      <c r="C16" s="54">
        <v>2</v>
      </c>
      <c r="D16" s="55">
        <v>179999.82</v>
      </c>
      <c r="E16" s="58">
        <v>78.266588399999989</v>
      </c>
      <c r="F16" s="56">
        <v>66.888822000000005</v>
      </c>
      <c r="G16" s="58">
        <v>12.711098399999999</v>
      </c>
      <c r="H16" s="56">
        <v>7.6444368000000003</v>
      </c>
      <c r="I16" s="58">
        <v>3.7333296000000002</v>
      </c>
      <c r="J16" s="41">
        <v>11.377766400000001</v>
      </c>
    </row>
    <row r="17" spans="1:10" x14ac:dyDescent="0.25">
      <c r="A17" s="81" t="s">
        <v>15</v>
      </c>
      <c r="B17" s="72">
        <v>3</v>
      </c>
      <c r="C17" s="54">
        <v>3</v>
      </c>
      <c r="D17" s="55">
        <v>195555.36000000002</v>
      </c>
      <c r="E17" s="58">
        <v>63.911047200000006</v>
      </c>
      <c r="F17" s="56">
        <v>58.666607999999997</v>
      </c>
      <c r="G17" s="58">
        <v>13.511097599999999</v>
      </c>
      <c r="H17" s="56">
        <v>2.2666643999999998</v>
      </c>
      <c r="I17" s="58">
        <v>2.9777748000000002</v>
      </c>
      <c r="J17" s="41">
        <v>5.2444392000000004</v>
      </c>
    </row>
    <row r="18" spans="1:10" ht="15.75" thickBot="1" x14ac:dyDescent="0.3">
      <c r="A18" s="81" t="s">
        <v>15</v>
      </c>
      <c r="B18" s="72">
        <v>3</v>
      </c>
      <c r="C18" s="54">
        <v>4</v>
      </c>
      <c r="D18" s="67">
        <v>193333.14</v>
      </c>
      <c r="E18" s="61">
        <v>72.177705599999996</v>
      </c>
      <c r="F18" s="59">
        <v>64.088824799999998</v>
      </c>
      <c r="G18" s="61">
        <v>13.466653200000001</v>
      </c>
      <c r="H18" s="59">
        <v>5.1111059999999995</v>
      </c>
      <c r="I18" s="61">
        <v>2.9777748000000002</v>
      </c>
      <c r="J18" s="42">
        <v>8.0888808000000001</v>
      </c>
    </row>
    <row r="19" spans="1:10" x14ac:dyDescent="0.25">
      <c r="A19" s="81" t="s">
        <v>15</v>
      </c>
      <c r="B19" s="75">
        <v>3</v>
      </c>
      <c r="C19" s="76" t="s">
        <v>11</v>
      </c>
      <c r="D19" s="55">
        <f>AVERAGE(D15:D18)</f>
        <v>188333.14500000002</v>
      </c>
      <c r="E19" s="55">
        <f t="shared" ref="E19" si="9">AVERAGE(E15:E18)</f>
        <v>70.722151499999995</v>
      </c>
      <c r="F19" s="55">
        <f t="shared" ref="F19" si="10">AVERAGE(F15:F18)</f>
        <v>61.555496500000004</v>
      </c>
      <c r="G19" s="55">
        <f t="shared" ref="G19" si="11">AVERAGE(G15:G18)</f>
        <v>11.9777658</v>
      </c>
      <c r="H19" s="55">
        <f t="shared" ref="H19" si="12">AVERAGE(H15:H18)</f>
        <v>5.3999945999999994</v>
      </c>
      <c r="I19" s="55">
        <f t="shared" ref="I19" si="13">AVERAGE(I15:I18)</f>
        <v>6.2666604000000001</v>
      </c>
      <c r="J19" s="55">
        <f t="shared" ref="J19" si="14">AVERAGE(J15:J18)</f>
        <v>9.4277715999999998</v>
      </c>
    </row>
    <row r="20" spans="1:10" ht="15.75" thickBot="1" x14ac:dyDescent="0.3">
      <c r="A20" s="81" t="s">
        <v>15</v>
      </c>
      <c r="B20" s="79">
        <v>3</v>
      </c>
      <c r="C20" s="60"/>
      <c r="D20" s="55">
        <f>STDEVA(D15:D18)/4</f>
        <v>1835.5747942010573</v>
      </c>
      <c r="E20" s="55">
        <f t="shared" ref="E20:J20" si="15">STDEVA(E15:E18)/4</f>
        <v>1.5153350334099907</v>
      </c>
      <c r="F20" s="55">
        <f t="shared" si="15"/>
        <v>1.1901149919217149</v>
      </c>
      <c r="G20" s="55">
        <f t="shared" si="15"/>
        <v>0.6326175471054758</v>
      </c>
      <c r="H20" s="55">
        <f t="shared" si="15"/>
        <v>0.58320045999943337</v>
      </c>
      <c r="I20" s="55">
        <f t="shared" si="15"/>
        <v>1.5211254165392876</v>
      </c>
      <c r="J20" s="55">
        <f t="shared" si="15"/>
        <v>0.86429395564877165</v>
      </c>
    </row>
    <row r="21" spans="1:10" x14ac:dyDescent="0.25">
      <c r="A21" s="81" t="s">
        <v>16</v>
      </c>
      <c r="B21" s="77">
        <v>4</v>
      </c>
      <c r="C21" s="51">
        <v>1</v>
      </c>
      <c r="D21" s="52">
        <v>166666.5</v>
      </c>
      <c r="E21" s="65">
        <v>58.666608000000011</v>
      </c>
      <c r="F21" s="53">
        <v>56.399943600000007</v>
      </c>
      <c r="G21" s="65">
        <v>8.3999915999999999</v>
      </c>
      <c r="H21" s="53">
        <v>0.66666599999999998</v>
      </c>
      <c r="I21" s="65">
        <v>1.5999984</v>
      </c>
      <c r="J21" s="40">
        <v>2.2666643999999998</v>
      </c>
    </row>
    <row r="22" spans="1:10" x14ac:dyDescent="0.25">
      <c r="A22" s="81" t="s">
        <v>16</v>
      </c>
      <c r="B22" s="78">
        <v>4</v>
      </c>
      <c r="C22" s="54">
        <v>2</v>
      </c>
      <c r="D22" s="55">
        <v>197777.58000000002</v>
      </c>
      <c r="E22" s="58">
        <v>57.333275999999998</v>
      </c>
      <c r="F22" s="56">
        <v>56.62216560000001</v>
      </c>
      <c r="G22" s="58">
        <v>10.8444336</v>
      </c>
      <c r="H22" s="56">
        <v>0</v>
      </c>
      <c r="I22" s="58">
        <v>0.71111040000000003</v>
      </c>
      <c r="J22" s="41">
        <v>0.71111040000000003</v>
      </c>
    </row>
    <row r="23" spans="1:10" x14ac:dyDescent="0.25">
      <c r="A23" s="81" t="s">
        <v>16</v>
      </c>
      <c r="B23" s="78">
        <v>4</v>
      </c>
      <c r="C23" s="54">
        <v>3</v>
      </c>
      <c r="D23" s="55">
        <v>202222.02</v>
      </c>
      <c r="E23" s="58">
        <v>71.733261600000006</v>
      </c>
      <c r="F23" s="56">
        <v>69.066597600000009</v>
      </c>
      <c r="G23" s="58">
        <v>14.311096800000001</v>
      </c>
      <c r="H23" s="56">
        <v>0</v>
      </c>
      <c r="I23" s="58">
        <v>2.6666639999999999</v>
      </c>
      <c r="J23" s="41">
        <v>2.6666639999999999</v>
      </c>
    </row>
    <row r="24" spans="1:10" ht="15.75" thickBot="1" x14ac:dyDescent="0.3">
      <c r="A24" s="81" t="s">
        <v>16</v>
      </c>
      <c r="B24" s="78">
        <v>4</v>
      </c>
      <c r="C24" s="54">
        <v>4</v>
      </c>
      <c r="D24" s="67">
        <v>195555.36000000002</v>
      </c>
      <c r="E24" s="61">
        <v>70.888818000000001</v>
      </c>
      <c r="F24" s="59">
        <v>68.444376000000005</v>
      </c>
      <c r="G24" s="61">
        <v>12.5333208</v>
      </c>
      <c r="H24" s="59">
        <v>0</v>
      </c>
      <c r="I24" s="61">
        <v>2.444442</v>
      </c>
      <c r="J24" s="42">
        <v>2.444442</v>
      </c>
    </row>
    <row r="25" spans="1:10" ht="15.75" thickBot="1" x14ac:dyDescent="0.3">
      <c r="A25" s="81" t="s">
        <v>16</v>
      </c>
      <c r="B25" s="73">
        <v>4</v>
      </c>
      <c r="C25" s="70" t="s">
        <v>11</v>
      </c>
      <c r="D25" s="55">
        <f>AVERAGE(D21:D24)</f>
        <v>190555.36499999999</v>
      </c>
      <c r="E25" s="55">
        <f t="shared" ref="E25" si="16">AVERAGE(E21:E24)</f>
        <v>64.655490900000004</v>
      </c>
      <c r="F25" s="55">
        <f t="shared" ref="F25" si="17">AVERAGE(F21:F24)</f>
        <v>62.633270700000004</v>
      </c>
      <c r="G25" s="55">
        <f t="shared" ref="G25" si="18">AVERAGE(G21:G24)</f>
        <v>11.5222107</v>
      </c>
      <c r="H25" s="55">
        <f t="shared" ref="H25" si="19">AVERAGE(H21:H24)</f>
        <v>0.1666665</v>
      </c>
      <c r="I25" s="55">
        <f t="shared" ref="I25" si="20">AVERAGE(I21:I24)</f>
        <v>1.8555537000000002</v>
      </c>
      <c r="J25" s="55">
        <f t="shared" ref="J25" si="21">AVERAGE(J21:J24)</f>
        <v>2.0222202</v>
      </c>
    </row>
    <row r="26" spans="1:10" ht="15.75" thickBot="1" x14ac:dyDescent="0.3">
      <c r="A26" s="81" t="s">
        <v>16</v>
      </c>
      <c r="B26" s="68">
        <v>4</v>
      </c>
      <c r="C26" s="51"/>
      <c r="D26" s="55">
        <f>STDEVA(D21:D24)/4</f>
        <v>4041.3205591930282</v>
      </c>
      <c r="E26" s="55">
        <f t="shared" ref="E26:J26" si="22">STDEVA(E21:E24)/4</f>
        <v>1.9280319966714539</v>
      </c>
      <c r="F26" s="55">
        <f t="shared" si="22"/>
        <v>1.7686175808428746</v>
      </c>
      <c r="G26" s="55">
        <f t="shared" si="22"/>
        <v>0.62928304473531227</v>
      </c>
      <c r="H26" s="55">
        <f t="shared" si="22"/>
        <v>8.3333249999999998E-2</v>
      </c>
      <c r="I26" s="55">
        <f t="shared" si="22"/>
        <v>0.22266138000129801</v>
      </c>
      <c r="J26" s="55">
        <f t="shared" si="22"/>
        <v>0.22231457321792908</v>
      </c>
    </row>
    <row r="27" spans="1:10" x14ac:dyDescent="0.25">
      <c r="A27" s="81" t="s">
        <v>17</v>
      </c>
      <c r="B27" s="79">
        <v>5</v>
      </c>
      <c r="C27" s="51">
        <v>1</v>
      </c>
      <c r="D27" s="52">
        <v>193333.14</v>
      </c>
      <c r="E27" s="65">
        <v>64.399935600000006</v>
      </c>
      <c r="F27" s="53">
        <v>62.311048800000002</v>
      </c>
      <c r="G27" s="65">
        <v>7.288881599999999</v>
      </c>
      <c r="H27" s="53">
        <v>0</v>
      </c>
      <c r="I27" s="65">
        <v>2.0888868</v>
      </c>
      <c r="J27" s="40">
        <v>2.0888868</v>
      </c>
    </row>
    <row r="28" spans="1:10" x14ac:dyDescent="0.25">
      <c r="A28" s="81" t="s">
        <v>17</v>
      </c>
      <c r="B28" s="79">
        <v>5</v>
      </c>
      <c r="C28" s="54">
        <v>2</v>
      </c>
      <c r="D28" s="55">
        <v>208888.68</v>
      </c>
      <c r="E28" s="58">
        <v>70.844373599999997</v>
      </c>
      <c r="F28" s="56">
        <v>67.46659919999999</v>
      </c>
      <c r="G28" s="58">
        <v>13.7333196</v>
      </c>
      <c r="H28" s="56">
        <v>2.3555532000000001</v>
      </c>
      <c r="I28" s="58">
        <v>1.0222212000000002</v>
      </c>
      <c r="J28" s="41">
        <v>3.3777744000000003</v>
      </c>
    </row>
    <row r="29" spans="1:10" x14ac:dyDescent="0.25">
      <c r="A29" s="81" t="s">
        <v>17</v>
      </c>
      <c r="B29" s="79">
        <v>5</v>
      </c>
      <c r="C29" s="54">
        <v>3</v>
      </c>
      <c r="D29" s="55">
        <v>171110.94</v>
      </c>
      <c r="E29" s="58">
        <v>61.866604800000005</v>
      </c>
      <c r="F29" s="56">
        <v>50.133283200000001</v>
      </c>
      <c r="G29" s="58">
        <v>10.533322800000001</v>
      </c>
      <c r="H29" s="56">
        <v>4.7999952000000006</v>
      </c>
      <c r="I29" s="58">
        <v>6.9333264000000012</v>
      </c>
      <c r="J29" s="1">
        <v>5.85</v>
      </c>
    </row>
    <row r="30" spans="1:10" ht="15.75" thickBot="1" x14ac:dyDescent="0.3">
      <c r="A30" s="81" t="s">
        <v>17</v>
      </c>
      <c r="B30" s="79">
        <v>5</v>
      </c>
      <c r="C30" s="54">
        <v>4</v>
      </c>
      <c r="D30" s="67">
        <v>197777.58000000002</v>
      </c>
      <c r="E30" s="61">
        <v>62.177715600000006</v>
      </c>
      <c r="F30" s="59">
        <v>62.177715600000006</v>
      </c>
      <c r="G30" s="61">
        <v>9.1111019999999989</v>
      </c>
      <c r="H30" s="59">
        <v>0</v>
      </c>
      <c r="I30" s="61">
        <v>0</v>
      </c>
      <c r="J30" s="42">
        <v>0</v>
      </c>
    </row>
    <row r="31" spans="1:10" ht="15.75" thickBot="1" x14ac:dyDescent="0.3">
      <c r="A31" s="81" t="s">
        <v>17</v>
      </c>
      <c r="B31" s="69">
        <v>5</v>
      </c>
      <c r="C31" s="70" t="s">
        <v>11</v>
      </c>
      <c r="D31" s="55">
        <f>AVERAGE(D27:D30)</f>
        <v>192777.58500000002</v>
      </c>
      <c r="E31" s="55">
        <f t="shared" ref="E31" si="23">AVERAGE(E27:E30)</f>
        <v>64.822157400000009</v>
      </c>
      <c r="F31" s="55">
        <f t="shared" ref="F31" si="24">AVERAGE(F27:F30)</f>
        <v>60.522161699999998</v>
      </c>
      <c r="G31" s="55">
        <f t="shared" ref="G31" si="25">AVERAGE(G27:G30)</f>
        <v>10.166656499999998</v>
      </c>
      <c r="H31" s="55">
        <f t="shared" ref="H31" si="26">AVERAGE(H27:H30)</f>
        <v>1.7888871000000002</v>
      </c>
      <c r="I31" s="55">
        <f t="shared" ref="I31" si="27">AVERAGE(I27:I30)</f>
        <v>2.5111086000000005</v>
      </c>
      <c r="J31" s="55">
        <f t="shared" ref="J31" si="28">AVERAGE(J27:J30)</f>
        <v>2.8291653000000001</v>
      </c>
    </row>
    <row r="32" spans="1:10" ht="15.75" thickBot="1" x14ac:dyDescent="0.3">
      <c r="A32" s="81" t="s">
        <v>17</v>
      </c>
      <c r="B32" s="68">
        <v>5</v>
      </c>
      <c r="C32" s="54"/>
      <c r="D32" s="55">
        <f>STDEVA(D27:D30)/4</f>
        <v>3964.2135595987061</v>
      </c>
      <c r="E32" s="55">
        <f t="shared" ref="E32:J32" si="29">STDEVA(E27:E30)/4</f>
        <v>1.0425701696297991</v>
      </c>
      <c r="F32" s="55">
        <f t="shared" si="29"/>
        <v>1.8376558009431463</v>
      </c>
      <c r="G32" s="55">
        <f t="shared" si="29"/>
        <v>0.68085903952894999</v>
      </c>
      <c r="H32" s="55">
        <f t="shared" si="29"/>
        <v>0.57351468616526513</v>
      </c>
      <c r="I32" s="55">
        <f t="shared" si="29"/>
        <v>0.76725611773797564</v>
      </c>
      <c r="J32" s="55">
        <f t="shared" si="29"/>
        <v>0.61200835338820536</v>
      </c>
    </row>
    <row r="33" spans="1:10" x14ac:dyDescent="0.25">
      <c r="A33" s="97" t="s">
        <v>44</v>
      </c>
      <c r="B33" s="68">
        <v>6</v>
      </c>
      <c r="C33" s="51">
        <v>1</v>
      </c>
      <c r="D33" s="52">
        <v>194073.88</v>
      </c>
      <c r="E33" s="65">
        <v>68.829560799999996</v>
      </c>
      <c r="F33" s="65">
        <v>64.296232000000003</v>
      </c>
      <c r="G33" s="53">
        <v>10.1333232</v>
      </c>
      <c r="H33" s="65">
        <v>1.6592576000000001</v>
      </c>
      <c r="I33" s="53">
        <v>2.8740711999999999</v>
      </c>
      <c r="J33" s="65">
        <v>4.5333287999999996</v>
      </c>
    </row>
    <row r="34" spans="1:10" x14ac:dyDescent="0.25">
      <c r="A34" s="97" t="s">
        <v>44</v>
      </c>
      <c r="B34" s="68">
        <v>6</v>
      </c>
      <c r="C34" s="54">
        <v>2</v>
      </c>
      <c r="D34" s="55">
        <v>188147.96</v>
      </c>
      <c r="E34" s="58">
        <v>69.570300800000012</v>
      </c>
      <c r="F34" s="58">
        <v>66.014748799999992</v>
      </c>
      <c r="G34" s="56">
        <v>14.5777632</v>
      </c>
      <c r="H34" s="58">
        <v>0</v>
      </c>
      <c r="I34" s="56">
        <v>3.555552</v>
      </c>
      <c r="J34" s="58">
        <v>3.555552</v>
      </c>
    </row>
    <row r="35" spans="1:10" x14ac:dyDescent="0.25">
      <c r="A35" s="97" t="s">
        <v>44</v>
      </c>
      <c r="B35" s="68">
        <v>6</v>
      </c>
      <c r="C35" s="54">
        <v>3</v>
      </c>
      <c r="D35" s="55">
        <v>195555.36</v>
      </c>
      <c r="E35" s="58">
        <v>63.288825599999996</v>
      </c>
      <c r="F35" s="58">
        <v>61.03697600000001</v>
      </c>
      <c r="G35" s="56">
        <v>12.533320800000002</v>
      </c>
      <c r="H35" s="58">
        <v>0</v>
      </c>
      <c r="I35" s="56">
        <v>2.2518495999999999</v>
      </c>
      <c r="J35" s="58">
        <v>2.2518495999999999</v>
      </c>
    </row>
    <row r="36" spans="1:10" ht="15.75" thickBot="1" x14ac:dyDescent="0.3">
      <c r="A36" s="97" t="s">
        <v>44</v>
      </c>
      <c r="B36" s="68">
        <v>6</v>
      </c>
      <c r="C36" s="54">
        <v>4</v>
      </c>
      <c r="D36" s="67">
        <v>186666.48</v>
      </c>
      <c r="E36" s="61">
        <v>80.548067599999996</v>
      </c>
      <c r="F36" s="61">
        <v>73.555481999999998</v>
      </c>
      <c r="G36" s="59">
        <v>13.629615999999999</v>
      </c>
      <c r="H36" s="61">
        <v>0.97777680000000011</v>
      </c>
      <c r="I36" s="59">
        <v>6.0148088</v>
      </c>
      <c r="J36" s="61">
        <v>6.9925856</v>
      </c>
    </row>
    <row r="37" spans="1:10" ht="15.75" thickBot="1" x14ac:dyDescent="0.3">
      <c r="A37" s="97" t="s">
        <v>44</v>
      </c>
      <c r="B37" s="69">
        <v>6</v>
      </c>
      <c r="C37" s="70" t="s">
        <v>9</v>
      </c>
      <c r="D37" s="55">
        <f>AVERAGE(D33:D36)</f>
        <v>191110.91999999998</v>
      </c>
      <c r="E37" s="55">
        <f t="shared" ref="E37" si="30">AVERAGE(E33:E36)</f>
        <v>70.559188699999993</v>
      </c>
      <c r="F37" s="55">
        <f t="shared" ref="F37" si="31">AVERAGE(F33:F36)</f>
        <v>66.225859700000001</v>
      </c>
      <c r="G37" s="55">
        <f t="shared" ref="G37" si="32">AVERAGE(G33:G36)</f>
        <v>12.718505799999999</v>
      </c>
      <c r="H37" s="55">
        <f t="shared" ref="H37" si="33">AVERAGE(H33:H36)</f>
        <v>0.65925860000000003</v>
      </c>
      <c r="I37" s="55">
        <f t="shared" ref="I37" si="34">AVERAGE(I33:I36)</f>
        <v>3.6740703999999997</v>
      </c>
      <c r="J37" s="55">
        <f t="shared" ref="J37" si="35">AVERAGE(J33:J36)</f>
        <v>4.333329</v>
      </c>
    </row>
    <row r="38" spans="1:10" x14ac:dyDescent="0.25">
      <c r="A38" s="97"/>
      <c r="B38" s="79"/>
      <c r="C38" s="51"/>
      <c r="D38" s="55">
        <f>STDEVA(D33:D36)/4</f>
        <v>1090.3397573539469</v>
      </c>
      <c r="E38" s="55">
        <f t="shared" ref="E38:J38" si="36">STDEVA(E33:E36)/4</f>
        <v>1.8062702895972984</v>
      </c>
      <c r="F38" s="55">
        <f t="shared" si="36"/>
        <v>1.3261465792655374</v>
      </c>
      <c r="G38" s="55">
        <f t="shared" si="36"/>
        <v>0.47880977511008682</v>
      </c>
      <c r="H38" s="55">
        <f t="shared" si="36"/>
        <v>0.20262319540015652</v>
      </c>
      <c r="I38" s="55">
        <f t="shared" si="36"/>
        <v>0.41220478305505753</v>
      </c>
      <c r="J38" s="55">
        <f t="shared" si="36"/>
        <v>0.50102268617542334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0"/>
  <sheetViews>
    <sheetView zoomScale="70" zoomScaleNormal="70" workbookViewId="0">
      <selection activeCell="C37" sqref="C37:C38"/>
    </sheetView>
  </sheetViews>
  <sheetFormatPr baseColWidth="10" defaultRowHeight="15" x14ac:dyDescent="0.25"/>
  <cols>
    <col min="1" max="1" width="25.140625" customWidth="1"/>
    <col min="9" max="9" width="11.42578125" style="89"/>
  </cols>
  <sheetData>
    <row r="2" spans="1:25" x14ac:dyDescent="0.25">
      <c r="A2" s="82" t="s">
        <v>12</v>
      </c>
      <c r="B2" s="82" t="s">
        <v>12</v>
      </c>
      <c r="C2" s="82" t="s">
        <v>18</v>
      </c>
      <c r="D2" s="82" t="s">
        <v>2</v>
      </c>
      <c r="E2" s="82" t="s">
        <v>4</v>
      </c>
      <c r="F2" s="82" t="s">
        <v>5</v>
      </c>
      <c r="G2" s="82" t="s">
        <v>6</v>
      </c>
      <c r="H2" s="82" t="s">
        <v>7</v>
      </c>
      <c r="I2" s="89" t="s">
        <v>8</v>
      </c>
      <c r="J2" s="82" t="s">
        <v>19</v>
      </c>
      <c r="K2" s="82" t="s">
        <v>20</v>
      </c>
      <c r="L2" s="82" t="s">
        <v>21</v>
      </c>
      <c r="M2" s="82" t="s">
        <v>22</v>
      </c>
      <c r="N2" s="82" t="s">
        <v>23</v>
      </c>
      <c r="O2" s="82" t="s">
        <v>24</v>
      </c>
      <c r="P2" s="82" t="s">
        <v>25</v>
      </c>
      <c r="Q2" s="82" t="s">
        <v>26</v>
      </c>
      <c r="R2" s="82" t="s">
        <v>27</v>
      </c>
      <c r="S2" s="82" t="s">
        <v>28</v>
      </c>
      <c r="T2" s="82" t="s">
        <v>29</v>
      </c>
      <c r="U2" s="82" t="s">
        <v>30</v>
      </c>
      <c r="V2" s="82" t="s">
        <v>31</v>
      </c>
      <c r="W2" s="82" t="s">
        <v>32</v>
      </c>
      <c r="X2" s="82" t="s">
        <v>33</v>
      </c>
      <c r="Y2" s="82" t="s">
        <v>34</v>
      </c>
    </row>
    <row r="3" spans="1:25" x14ac:dyDescent="0.25">
      <c r="A3" s="82" t="s">
        <v>13</v>
      </c>
      <c r="B3" s="82">
        <v>1</v>
      </c>
      <c r="C3" s="82">
        <v>1</v>
      </c>
      <c r="D3" s="83">
        <v>166666.5</v>
      </c>
      <c r="E3" s="83">
        <v>78.814735999999996</v>
      </c>
      <c r="F3" s="83">
        <v>26.907380500000006</v>
      </c>
      <c r="G3" s="83">
        <v>0.37037000000000003</v>
      </c>
      <c r="H3" s="83">
        <v>0.59259200000000001</v>
      </c>
      <c r="I3" s="92">
        <v>0.96296199999999998</v>
      </c>
      <c r="J3" s="83">
        <v>35</v>
      </c>
      <c r="K3" s="83">
        <v>36.271198438138953</v>
      </c>
      <c r="L3" s="83">
        <v>33.888888888888886</v>
      </c>
      <c r="M3" s="83">
        <v>35.601315587796726</v>
      </c>
      <c r="N3" s="83">
        <v>0.55555555555555558</v>
      </c>
      <c r="O3" s="83">
        <v>4.2745394152608132</v>
      </c>
      <c r="P3" s="83">
        <v>0.55555555555555558</v>
      </c>
      <c r="Q3" s="83">
        <v>4.2745394152608132</v>
      </c>
      <c r="R3" s="83">
        <v>11.269841269841271</v>
      </c>
      <c r="S3" s="83">
        <v>19.615465571184508</v>
      </c>
      <c r="T3" s="83">
        <v>13.148148148148147</v>
      </c>
      <c r="U3" s="83">
        <v>21.260187752738826</v>
      </c>
      <c r="V3" s="83">
        <v>0.55555555555555558</v>
      </c>
      <c r="W3" s="83">
        <v>4.2745394152608132</v>
      </c>
      <c r="X3" s="83">
        <v>0.27777777777777779</v>
      </c>
      <c r="Y3" s="83">
        <v>3.0211525103758059</v>
      </c>
    </row>
    <row r="4" spans="1:25" x14ac:dyDescent="0.25">
      <c r="A4" s="82" t="s">
        <v>13</v>
      </c>
      <c r="B4" s="82">
        <v>1</v>
      </c>
      <c r="C4" s="82">
        <v>2</v>
      </c>
      <c r="D4" s="83">
        <v>177777.6</v>
      </c>
      <c r="E4" s="83">
        <v>79.685105500000006</v>
      </c>
      <c r="F4" s="83">
        <v>27.314787500000001</v>
      </c>
      <c r="G4" s="83">
        <v>0.64814749999999999</v>
      </c>
      <c r="H4" s="83">
        <v>0.4629625</v>
      </c>
      <c r="I4" s="92">
        <v>1.11111</v>
      </c>
      <c r="J4" s="83">
        <v>25.520833333333332</v>
      </c>
      <c r="K4" s="83">
        <v>30.343400517915835</v>
      </c>
      <c r="L4" s="83">
        <v>23.958333333333332</v>
      </c>
      <c r="M4" s="83">
        <v>29.305916767825725</v>
      </c>
      <c r="N4" s="83">
        <v>0.52083333333333337</v>
      </c>
      <c r="O4" s="83">
        <v>4.1385645352778946</v>
      </c>
      <c r="P4" s="83">
        <v>1.0416666666666667</v>
      </c>
      <c r="Q4" s="83">
        <v>5.8579261974461874</v>
      </c>
      <c r="R4" s="83">
        <v>8.5565476190476186</v>
      </c>
      <c r="S4" s="83">
        <v>17.008631736487121</v>
      </c>
      <c r="T4" s="83">
        <v>8.8541666666666679</v>
      </c>
      <c r="U4" s="83">
        <v>17.311080919865919</v>
      </c>
      <c r="V4" s="83">
        <v>0.52083333333333326</v>
      </c>
      <c r="W4" s="83">
        <v>4.1385645352778946</v>
      </c>
      <c r="X4" s="83">
        <v>1.0416666666666665</v>
      </c>
      <c r="Y4" s="83">
        <v>5.8579261974461865</v>
      </c>
    </row>
    <row r="5" spans="1:25" x14ac:dyDescent="0.25">
      <c r="A5" s="82" t="s">
        <v>13</v>
      </c>
      <c r="B5" s="82">
        <v>1</v>
      </c>
      <c r="C5" s="82">
        <v>3</v>
      </c>
      <c r="D5" s="83">
        <v>152777.625</v>
      </c>
      <c r="E5" s="83">
        <v>71.648076500000002</v>
      </c>
      <c r="F5" s="83">
        <v>22.4259035</v>
      </c>
      <c r="G5" s="83">
        <v>1.2222210000000002</v>
      </c>
      <c r="H5" s="83">
        <v>2.7222195</v>
      </c>
      <c r="I5" s="92">
        <v>3.9444404999999998</v>
      </c>
      <c r="J5" s="83">
        <v>30.90909090909091</v>
      </c>
      <c r="K5" s="83">
        <v>33.776824709275068</v>
      </c>
      <c r="L5" s="83">
        <v>25.454545454545453</v>
      </c>
      <c r="M5" s="83">
        <v>30.299824494893631</v>
      </c>
      <c r="N5" s="83">
        <v>1.8181818181818181</v>
      </c>
      <c r="O5" s="83">
        <v>7.7493663782984017</v>
      </c>
      <c r="P5" s="83">
        <v>3.6363636363636362</v>
      </c>
      <c r="Q5" s="83">
        <v>10.993201498596916</v>
      </c>
      <c r="R5" s="83">
        <v>12.554112554112553</v>
      </c>
      <c r="S5" s="83">
        <v>20.751641632723363</v>
      </c>
      <c r="T5" s="83">
        <v>10.707070707070706</v>
      </c>
      <c r="U5" s="83">
        <v>19.099921585984365</v>
      </c>
      <c r="V5" s="83">
        <v>1.8181818181818181</v>
      </c>
      <c r="W5" s="83">
        <v>7.7493663782984017</v>
      </c>
      <c r="X5" s="83">
        <v>2.4242424242424243</v>
      </c>
      <c r="Y5" s="83">
        <v>8.9573839551496199</v>
      </c>
    </row>
    <row r="6" spans="1:25" x14ac:dyDescent="0.25">
      <c r="A6" s="82" t="s">
        <v>13</v>
      </c>
      <c r="B6" s="82">
        <v>1</v>
      </c>
      <c r="C6" s="82">
        <v>4</v>
      </c>
      <c r="D6" s="83">
        <v>159259.1</v>
      </c>
      <c r="E6" s="83">
        <v>73.851777999999996</v>
      </c>
      <c r="F6" s="83">
        <v>26.0925665</v>
      </c>
      <c r="G6" s="83">
        <v>0.94444349999999999</v>
      </c>
      <c r="H6" s="83">
        <v>1.6481465000000002</v>
      </c>
      <c r="I6" s="92">
        <v>2.59259</v>
      </c>
      <c r="J6" s="83">
        <v>34.302325581395351</v>
      </c>
      <c r="K6" s="83">
        <v>35.851175797179245</v>
      </c>
      <c r="L6" s="83">
        <v>30.232558139534884</v>
      </c>
      <c r="M6" s="83">
        <v>33.356134040888193</v>
      </c>
      <c r="N6" s="83">
        <v>0.58139534883720934</v>
      </c>
      <c r="O6" s="83">
        <v>4.3730066416207212</v>
      </c>
      <c r="P6" s="83">
        <v>3.4883720930232558</v>
      </c>
      <c r="Q6" s="83">
        <v>10.764452202785987</v>
      </c>
      <c r="R6" s="83">
        <v>13.372093023255813</v>
      </c>
      <c r="S6" s="83">
        <v>21.449358590966998</v>
      </c>
      <c r="T6" s="83">
        <v>12.403100775193799</v>
      </c>
      <c r="U6" s="83">
        <v>20.620733948527285</v>
      </c>
      <c r="V6" s="83">
        <v>0.58139534883720934</v>
      </c>
      <c r="W6" s="83">
        <v>4.3730066416207212</v>
      </c>
      <c r="X6" s="83">
        <v>2.6162790697674421</v>
      </c>
      <c r="Y6" s="83">
        <v>9.3084383102029395</v>
      </c>
    </row>
    <row r="7" spans="1:25" s="82" customFormat="1" x14ac:dyDescent="0.25">
      <c r="A7" s="82" t="s">
        <v>13</v>
      </c>
      <c r="C7" s="82" t="s">
        <v>35</v>
      </c>
      <c r="D7" s="83">
        <f>AVERAGE(D3:D6)</f>
        <v>164120.20624999999</v>
      </c>
      <c r="E7" s="87">
        <f t="shared" ref="E7:Y7" si="0">AVERAGE(E3:E6)</f>
        <v>75.999923999999993</v>
      </c>
      <c r="F7" s="87">
        <f t="shared" si="0"/>
        <v>25.685159500000005</v>
      </c>
      <c r="G7" s="87">
        <f t="shared" si="0"/>
        <v>0.79629550000000004</v>
      </c>
      <c r="H7" s="87">
        <f t="shared" si="0"/>
        <v>1.356480125</v>
      </c>
      <c r="I7" s="92">
        <f t="shared" si="0"/>
        <v>2.1527756249999999</v>
      </c>
      <c r="J7" s="87">
        <f t="shared" si="0"/>
        <v>31.433062455954897</v>
      </c>
      <c r="K7" s="87">
        <f t="shared" si="0"/>
        <v>34.060649865627276</v>
      </c>
      <c r="L7" s="87">
        <f t="shared" si="0"/>
        <v>28.383581454075639</v>
      </c>
      <c r="M7" s="87">
        <f t="shared" si="0"/>
        <v>32.140797722851069</v>
      </c>
      <c r="N7" s="87">
        <f t="shared" si="0"/>
        <v>0.86899151397697905</v>
      </c>
      <c r="O7" s="87">
        <f t="shared" si="0"/>
        <v>5.1338692426144572</v>
      </c>
      <c r="P7" s="87">
        <f t="shared" si="0"/>
        <v>2.1804894879022783</v>
      </c>
      <c r="Q7" s="87">
        <f t="shared" si="0"/>
        <v>7.972529828522477</v>
      </c>
      <c r="R7" s="87">
        <f t="shared" si="0"/>
        <v>11.438148616564314</v>
      </c>
      <c r="S7" s="87">
        <f t="shared" si="0"/>
        <v>19.706274382840498</v>
      </c>
      <c r="T7" s="87">
        <f t="shared" si="0"/>
        <v>11.27812157426983</v>
      </c>
      <c r="U7" s="87">
        <f t="shared" si="0"/>
        <v>19.572981051779099</v>
      </c>
      <c r="V7" s="87">
        <f t="shared" si="0"/>
        <v>0.86899151397697905</v>
      </c>
      <c r="W7" s="87">
        <f t="shared" si="0"/>
        <v>5.1338692426144572</v>
      </c>
      <c r="X7" s="87">
        <f t="shared" si="0"/>
        <v>1.5899914846135776</v>
      </c>
      <c r="Y7" s="87">
        <f t="shared" si="0"/>
        <v>6.7862252432936376</v>
      </c>
    </row>
    <row r="8" spans="1:25" s="82" customFormat="1" x14ac:dyDescent="0.25">
      <c r="A8" s="82" t="s">
        <v>13</v>
      </c>
      <c r="C8" s="82" t="s">
        <v>36</v>
      </c>
      <c r="D8" s="83">
        <f>STDEVA(D3:D6)/4</f>
        <v>2682.0876480616303</v>
      </c>
      <c r="E8" s="87">
        <f t="shared" ref="E8:Y8" si="1">STDEVA(E3:E6)/4</f>
        <v>0.96885711433474675</v>
      </c>
      <c r="F8" s="87">
        <f t="shared" si="1"/>
        <v>0.55786500996376831</v>
      </c>
      <c r="G8" s="87">
        <f t="shared" si="1"/>
        <v>9.2050792467675571E-2</v>
      </c>
      <c r="H8" s="87">
        <f t="shared" si="1"/>
        <v>0.26347881510477145</v>
      </c>
      <c r="I8" s="92">
        <f t="shared" si="1"/>
        <v>0.35072019489983303</v>
      </c>
      <c r="J8" s="87">
        <f t="shared" si="1"/>
        <v>1.0819033546874424</v>
      </c>
      <c r="K8" s="87">
        <f t="shared" si="1"/>
        <v>0.67686482426073791</v>
      </c>
      <c r="L8" s="87">
        <f t="shared" si="1"/>
        <v>1.1354991335665552</v>
      </c>
      <c r="M8" s="87">
        <f t="shared" si="1"/>
        <v>0.71992416722714503</v>
      </c>
      <c r="N8" s="87">
        <f t="shared" si="1"/>
        <v>0.15831995600814633</v>
      </c>
      <c r="O8" s="87">
        <f t="shared" si="1"/>
        <v>0.43657798981080875</v>
      </c>
      <c r="P8" s="87">
        <f t="shared" si="1"/>
        <v>0.40227100493103907</v>
      </c>
      <c r="Q8" s="87">
        <f t="shared" si="1"/>
        <v>0.85471693042491648</v>
      </c>
      <c r="R8" s="87">
        <f t="shared" si="1"/>
        <v>0.52673262014382205</v>
      </c>
      <c r="S8" s="87">
        <f t="shared" si="1"/>
        <v>0.4876956302228555</v>
      </c>
      <c r="T8" s="87">
        <f t="shared" si="1"/>
        <v>0.47793466421818603</v>
      </c>
      <c r="U8" s="87">
        <f t="shared" si="1"/>
        <v>0.4398018031202256</v>
      </c>
      <c r="V8" s="87">
        <f t="shared" si="1"/>
        <v>0.15831995600814633</v>
      </c>
      <c r="W8" s="87">
        <f t="shared" si="1"/>
        <v>0.43657798981080875</v>
      </c>
      <c r="X8" s="87">
        <f t="shared" si="1"/>
        <v>0.28031997179179113</v>
      </c>
      <c r="Y8" s="87">
        <f t="shared" si="1"/>
        <v>0.73757768954698943</v>
      </c>
    </row>
    <row r="9" spans="1:25" x14ac:dyDescent="0.25">
      <c r="A9" s="82" t="s">
        <v>14</v>
      </c>
      <c r="B9" s="82">
        <v>2</v>
      </c>
      <c r="C9" s="82">
        <v>1</v>
      </c>
      <c r="D9" s="83">
        <v>187036.85</v>
      </c>
      <c r="E9" s="83">
        <v>79.573994499999998</v>
      </c>
      <c r="F9" s="83">
        <v>29.999970000000005</v>
      </c>
      <c r="G9" s="83">
        <v>0.98148050000000009</v>
      </c>
      <c r="H9" s="83">
        <v>0.53703650000000003</v>
      </c>
      <c r="I9" s="92">
        <v>1.5185170000000001</v>
      </c>
      <c r="J9" s="83">
        <v>25.247524752475247</v>
      </c>
      <c r="K9" s="83">
        <v>30.163492598762975</v>
      </c>
      <c r="L9" s="83">
        <v>23.762376237623762</v>
      </c>
      <c r="M9" s="83">
        <v>29.174209247896567</v>
      </c>
      <c r="N9" s="83">
        <v>0.99009900990099009</v>
      </c>
      <c r="O9" s="83">
        <v>5.710593137499643</v>
      </c>
      <c r="P9" s="83">
        <v>0.49504950495049505</v>
      </c>
      <c r="Q9" s="83">
        <v>4.0346505796968906</v>
      </c>
      <c r="R9" s="83">
        <v>7.991513437057991</v>
      </c>
      <c r="S9" s="83">
        <v>16.420976418027301</v>
      </c>
      <c r="T9" s="83">
        <v>8.4158415841584162</v>
      </c>
      <c r="U9" s="83">
        <v>16.863984848864376</v>
      </c>
      <c r="V9" s="83">
        <v>0.99009900990099009</v>
      </c>
      <c r="W9" s="83">
        <v>5.710593137499643</v>
      </c>
      <c r="X9" s="83">
        <v>0.24752475247524752</v>
      </c>
      <c r="Y9" s="83">
        <v>2.8517488630611534</v>
      </c>
    </row>
    <row r="10" spans="1:25" x14ac:dyDescent="0.25">
      <c r="A10" s="82" t="s">
        <v>14</v>
      </c>
      <c r="B10" s="82">
        <v>2</v>
      </c>
      <c r="C10" s="82">
        <v>2</v>
      </c>
      <c r="D10" s="83">
        <v>194444.25</v>
      </c>
      <c r="E10" s="83">
        <v>81.796214500000005</v>
      </c>
      <c r="F10" s="83">
        <v>28.074046000000003</v>
      </c>
      <c r="G10" s="83">
        <v>0.33333299999999999</v>
      </c>
      <c r="H10" s="83">
        <v>0.31481450000000005</v>
      </c>
      <c r="I10" s="92">
        <v>0.64814749999999999</v>
      </c>
      <c r="J10" s="83">
        <v>25.238095238095237</v>
      </c>
      <c r="K10" s="83">
        <v>30.157274084538379</v>
      </c>
      <c r="L10" s="83">
        <v>24.285714285714285</v>
      </c>
      <c r="M10" s="83">
        <v>29.525138460570325</v>
      </c>
      <c r="N10" s="83">
        <v>0.47619047619047616</v>
      </c>
      <c r="O10" s="83">
        <v>3.9569290811474866</v>
      </c>
      <c r="P10" s="83">
        <v>0.47619047619047616</v>
      </c>
      <c r="Q10" s="83">
        <v>3.9569290811474866</v>
      </c>
      <c r="R10" s="83">
        <v>8.0952380952380949</v>
      </c>
      <c r="S10" s="83">
        <v>16.530237652407905</v>
      </c>
      <c r="T10" s="83">
        <v>9.0476190476190474</v>
      </c>
      <c r="U10" s="83">
        <v>17.505214952733287</v>
      </c>
      <c r="V10" s="83">
        <v>0.47619047619047622</v>
      </c>
      <c r="W10" s="83">
        <v>3.9569290811474866</v>
      </c>
      <c r="X10" s="83">
        <v>0.23809523809523811</v>
      </c>
      <c r="Y10" s="83">
        <v>2.7968583843970132</v>
      </c>
    </row>
    <row r="11" spans="1:25" x14ac:dyDescent="0.25">
      <c r="A11" s="82" t="s">
        <v>14</v>
      </c>
      <c r="B11" s="82">
        <v>2</v>
      </c>
      <c r="C11" s="82">
        <v>3</v>
      </c>
      <c r="D11" s="83">
        <v>166666.5</v>
      </c>
      <c r="E11" s="83">
        <v>79.148069000000007</v>
      </c>
      <c r="F11" s="83">
        <v>26.518492000000002</v>
      </c>
      <c r="G11" s="83">
        <v>0.88888800000000012</v>
      </c>
      <c r="H11" s="83">
        <v>0.74074000000000007</v>
      </c>
      <c r="I11" s="92">
        <v>1.6296280000000001</v>
      </c>
      <c r="J11" s="83">
        <v>32.222222222222221</v>
      </c>
      <c r="K11" s="83">
        <v>34.586251533993924</v>
      </c>
      <c r="L11" s="83">
        <v>30.555555555555557</v>
      </c>
      <c r="M11" s="83">
        <v>33.557309761920727</v>
      </c>
      <c r="N11" s="83">
        <v>0.55555555555555558</v>
      </c>
      <c r="O11" s="83">
        <v>4.2745394152608132</v>
      </c>
      <c r="P11" s="83">
        <v>1.1111111111111112</v>
      </c>
      <c r="Q11" s="83">
        <v>6.050746015911745</v>
      </c>
      <c r="R11" s="83">
        <v>10.714285714285714</v>
      </c>
      <c r="S11" s="83">
        <v>19.106605350869092</v>
      </c>
      <c r="T11" s="83">
        <v>11.481481481481481</v>
      </c>
      <c r="U11" s="83">
        <v>19.806420277074704</v>
      </c>
      <c r="V11" s="83">
        <v>0.55555555555555558</v>
      </c>
      <c r="W11" s="83">
        <v>4.2745394152608132</v>
      </c>
      <c r="X11" s="83">
        <v>0.83333333333333337</v>
      </c>
      <c r="Y11" s="83">
        <v>5.2376569216147182</v>
      </c>
    </row>
    <row r="12" spans="1:25" x14ac:dyDescent="0.25">
      <c r="A12" s="82" t="s">
        <v>14</v>
      </c>
      <c r="B12" s="82">
        <v>2</v>
      </c>
      <c r="C12" s="82">
        <v>4</v>
      </c>
      <c r="D12" s="83">
        <v>162962.80000000002</v>
      </c>
      <c r="E12" s="83">
        <v>70.981410499999996</v>
      </c>
      <c r="F12" s="83">
        <v>25.888863000000004</v>
      </c>
      <c r="G12" s="84">
        <v>0.73456716666666677</v>
      </c>
      <c r="H12" s="84">
        <v>0.53086366666666673</v>
      </c>
      <c r="I12" s="93">
        <v>1.2654308333333335</v>
      </c>
      <c r="J12" s="83">
        <v>26.704545454545453</v>
      </c>
      <c r="K12" s="83">
        <v>31.115463635358566</v>
      </c>
      <c r="L12" s="83">
        <v>22.727272727272727</v>
      </c>
      <c r="M12" s="83">
        <v>28.472134424572999</v>
      </c>
      <c r="N12" s="83">
        <v>1.1363636363636365</v>
      </c>
      <c r="O12" s="83">
        <v>6.1193778839710511</v>
      </c>
      <c r="P12" s="83">
        <v>2.8409090909090908</v>
      </c>
      <c r="Q12" s="83">
        <v>9.7035216912138438</v>
      </c>
      <c r="R12" s="83">
        <v>10.38961038961039</v>
      </c>
      <c r="S12" s="83">
        <v>18.803842787902951</v>
      </c>
      <c r="T12" s="83">
        <v>9.0909090909090917</v>
      </c>
      <c r="U12" s="83">
        <v>17.5484006137923</v>
      </c>
      <c r="V12" s="83">
        <v>1.1363636363636365</v>
      </c>
      <c r="W12" s="83">
        <v>6.1193778839710511</v>
      </c>
      <c r="X12" s="83">
        <v>1.7045454545454544</v>
      </c>
      <c r="Y12" s="83">
        <v>7.5018521646548688</v>
      </c>
    </row>
    <row r="13" spans="1:25" s="82" customFormat="1" x14ac:dyDescent="0.25">
      <c r="A13" s="82" t="s">
        <v>14</v>
      </c>
      <c r="C13" s="82" t="s">
        <v>35</v>
      </c>
      <c r="D13" s="87">
        <f>AVERAGE(D9:D12)</f>
        <v>177777.6</v>
      </c>
      <c r="E13" s="87">
        <f t="shared" ref="E13" si="2">AVERAGE(E9:E12)</f>
        <v>77.874922124999998</v>
      </c>
      <c r="F13" s="87">
        <f t="shared" ref="F13" si="3">AVERAGE(F9:F12)</f>
        <v>27.620342750000002</v>
      </c>
      <c r="G13" s="87">
        <f t="shared" ref="G13" si="4">AVERAGE(G9:G12)</f>
        <v>0.73456716666666677</v>
      </c>
      <c r="H13" s="87">
        <f t="shared" ref="H13" si="5">AVERAGE(H9:H12)</f>
        <v>0.53086366666666673</v>
      </c>
      <c r="I13" s="92">
        <f t="shared" ref="I13" si="6">AVERAGE(I9:I12)</f>
        <v>1.2654308333333333</v>
      </c>
      <c r="J13" s="87">
        <f t="shared" ref="J13" si="7">AVERAGE(J9:J12)</f>
        <v>27.353096916834541</v>
      </c>
      <c r="K13" s="87">
        <f t="shared" ref="K13" si="8">AVERAGE(K9:K12)</f>
        <v>31.50562046316346</v>
      </c>
      <c r="L13" s="87">
        <f t="shared" ref="L13" si="9">AVERAGE(L9:L12)</f>
        <v>25.332729701541581</v>
      </c>
      <c r="M13" s="87">
        <f t="shared" ref="M13" si="10">AVERAGE(M9:M12)</f>
        <v>30.182197973740152</v>
      </c>
      <c r="N13" s="87">
        <f t="shared" ref="N13" si="11">AVERAGE(N9:N12)</f>
        <v>0.7895521695026646</v>
      </c>
      <c r="O13" s="87">
        <f t="shared" ref="O13" si="12">AVERAGE(O9:O12)</f>
        <v>5.0153598794697487</v>
      </c>
      <c r="P13" s="87">
        <f t="shared" ref="P13" si="13">AVERAGE(P9:P12)</f>
        <v>1.2308150457902933</v>
      </c>
      <c r="Q13" s="87">
        <f t="shared" ref="Q13" si="14">AVERAGE(Q9:Q12)</f>
        <v>5.9364618419924913</v>
      </c>
      <c r="R13" s="87">
        <f t="shared" ref="R13" si="15">AVERAGE(R9:R12)</f>
        <v>9.2976619090480472</v>
      </c>
      <c r="S13" s="87">
        <f t="shared" ref="S13" si="16">AVERAGE(S9:S12)</f>
        <v>17.715415552301813</v>
      </c>
      <c r="T13" s="87">
        <f t="shared" ref="T13" si="17">AVERAGE(T9:T12)</f>
        <v>9.50896280104201</v>
      </c>
      <c r="U13" s="87">
        <f t="shared" ref="U13" si="18">AVERAGE(U9:U12)</f>
        <v>17.931005173116166</v>
      </c>
      <c r="V13" s="87">
        <f t="shared" ref="V13" si="19">AVERAGE(V9:V12)</f>
        <v>0.7895521695026646</v>
      </c>
      <c r="W13" s="87">
        <f t="shared" ref="W13" si="20">AVERAGE(W9:W12)</f>
        <v>5.0153598794697487</v>
      </c>
      <c r="X13" s="87">
        <f t="shared" ref="X13" si="21">AVERAGE(X9:X12)</f>
        <v>0.75587469461231827</v>
      </c>
      <c r="Y13" s="87">
        <f t="shared" ref="Y13" si="22">AVERAGE(Y9:Y12)</f>
        <v>4.5970290834319378</v>
      </c>
    </row>
    <row r="14" spans="1:25" s="82" customFormat="1" x14ac:dyDescent="0.25">
      <c r="A14" s="82" t="s">
        <v>14</v>
      </c>
      <c r="C14" s="82" t="s">
        <v>36</v>
      </c>
      <c r="D14" s="87">
        <f>STDEVA(D9:D12)/4</f>
        <v>3836.3550817448008</v>
      </c>
      <c r="E14" s="87">
        <f t="shared" ref="E14:Y14" si="23">STDEVA(E9:E12)/4</f>
        <v>1.1850174604467314</v>
      </c>
      <c r="F14" s="87">
        <f t="shared" si="23"/>
        <v>0.45827051890638143</v>
      </c>
      <c r="G14" s="87">
        <f t="shared" si="23"/>
        <v>7.1555626712015472E-2</v>
      </c>
      <c r="H14" s="87">
        <f t="shared" si="23"/>
        <v>4.3484533069761008E-2</v>
      </c>
      <c r="I14" s="92">
        <f t="shared" si="23"/>
        <v>0.10970898033520783</v>
      </c>
      <c r="J14" s="87">
        <f t="shared" si="23"/>
        <v>0.8296041535877019</v>
      </c>
      <c r="K14" s="87">
        <f t="shared" si="23"/>
        <v>0.52563166971591591</v>
      </c>
      <c r="L14" s="87">
        <f t="shared" si="23"/>
        <v>0.88539735934332298</v>
      </c>
      <c r="M14" s="87">
        <f t="shared" si="23"/>
        <v>0.57306677548992901</v>
      </c>
      <c r="N14" s="87">
        <f t="shared" si="23"/>
        <v>8.0809342863594272E-2</v>
      </c>
      <c r="O14" s="87">
        <f t="shared" si="23"/>
        <v>0.26501948640468448</v>
      </c>
      <c r="P14" s="87">
        <f t="shared" si="23"/>
        <v>0.27829619406292644</v>
      </c>
      <c r="Q14" s="87">
        <f t="shared" si="23"/>
        <v>0.67297902407685672</v>
      </c>
      <c r="R14" s="87">
        <f t="shared" si="23"/>
        <v>0.36374846358975926</v>
      </c>
      <c r="S14" s="87">
        <f t="shared" si="23"/>
        <v>0.35940640383294636</v>
      </c>
      <c r="T14" s="87">
        <f t="shared" si="23"/>
        <v>0.33768053513583557</v>
      </c>
      <c r="U14" s="87">
        <f t="shared" si="23"/>
        <v>0.32221233116764136</v>
      </c>
      <c r="V14" s="87">
        <f t="shared" si="23"/>
        <v>8.0809342863594272E-2</v>
      </c>
      <c r="W14" s="87">
        <f t="shared" si="23"/>
        <v>0.26501948640468448</v>
      </c>
      <c r="X14" s="87">
        <f t="shared" si="23"/>
        <v>0.17275291125902636</v>
      </c>
      <c r="Y14" s="87">
        <f t="shared" si="23"/>
        <v>0.56152728401991647</v>
      </c>
    </row>
    <row r="15" spans="1:25" s="82" customFormat="1" x14ac:dyDescent="0.25">
      <c r="A15" s="82" t="s">
        <v>15</v>
      </c>
      <c r="B15" s="82">
        <v>3</v>
      </c>
      <c r="C15" s="82">
        <v>1</v>
      </c>
      <c r="D15" s="83">
        <v>168518.35</v>
      </c>
      <c r="E15" s="83">
        <v>81.685103499999997</v>
      </c>
      <c r="F15" s="83">
        <v>28.925897000000003</v>
      </c>
      <c r="G15" s="83">
        <v>0</v>
      </c>
      <c r="H15" s="83">
        <v>0.296296</v>
      </c>
      <c r="I15" s="92">
        <v>0.296296</v>
      </c>
      <c r="J15" s="83">
        <v>30.76923076923077</v>
      </c>
      <c r="K15" s="83">
        <v>33.690067525979785</v>
      </c>
      <c r="L15" s="83">
        <v>30.219780219780219</v>
      </c>
      <c r="M15" s="83">
        <v>33.348163001466062</v>
      </c>
      <c r="N15" s="83">
        <v>0</v>
      </c>
      <c r="O15" s="83">
        <v>0</v>
      </c>
      <c r="P15" s="83">
        <v>0.5494505494505495</v>
      </c>
      <c r="Q15" s="83">
        <v>4.2509446250017469</v>
      </c>
      <c r="R15" s="83">
        <v>9.4976452119309265</v>
      </c>
      <c r="S15" s="83">
        <v>17.949733472627081</v>
      </c>
      <c r="T15" s="83">
        <v>10.989010989010989</v>
      </c>
      <c r="U15" s="83">
        <v>19.359648661120271</v>
      </c>
      <c r="V15" s="83">
        <v>0</v>
      </c>
      <c r="W15" s="83">
        <v>0</v>
      </c>
      <c r="X15" s="83">
        <v>0.27472527472527475</v>
      </c>
      <c r="Y15" s="83">
        <v>3.0044915988830794</v>
      </c>
    </row>
    <row r="16" spans="1:25" s="82" customFormat="1" x14ac:dyDescent="0.25">
      <c r="A16" s="82" t="s">
        <v>15</v>
      </c>
      <c r="B16" s="82">
        <v>3</v>
      </c>
      <c r="C16" s="82">
        <v>2</v>
      </c>
      <c r="D16" s="83">
        <v>168518.35</v>
      </c>
      <c r="E16" s="83">
        <v>78.073996000000008</v>
      </c>
      <c r="F16" s="83">
        <v>25.870344499999998</v>
      </c>
      <c r="G16" s="84">
        <v>0.22839483333333332</v>
      </c>
      <c r="H16" s="84">
        <v>1.7407389999999998</v>
      </c>
      <c r="I16" s="93">
        <v>1.969133833333333</v>
      </c>
      <c r="J16" s="83">
        <v>25.824175824175825</v>
      </c>
      <c r="K16" s="83">
        <v>30.542338954449804</v>
      </c>
      <c r="L16" s="83">
        <v>23.076923076923077</v>
      </c>
      <c r="M16" s="83">
        <v>28.710514803597938</v>
      </c>
      <c r="N16" s="83">
        <v>2.197802197802198</v>
      </c>
      <c r="O16" s="83">
        <v>8.5255171771566509</v>
      </c>
      <c r="P16" s="83">
        <v>0.5494505494505495</v>
      </c>
      <c r="Q16" s="83">
        <v>4.2509446250017469</v>
      </c>
      <c r="R16" s="83">
        <v>8.791208791208792</v>
      </c>
      <c r="S16" s="83">
        <v>17.24748935578743</v>
      </c>
      <c r="T16" s="83">
        <v>8.6080586080586077</v>
      </c>
      <c r="U16" s="83">
        <v>17.061315394914061</v>
      </c>
      <c r="V16" s="83">
        <v>2.197802197802198</v>
      </c>
      <c r="W16" s="83">
        <v>8.5255171771566509</v>
      </c>
      <c r="X16" s="83">
        <v>0.27472527472527475</v>
      </c>
      <c r="Y16" s="83">
        <v>3.0044915988830794</v>
      </c>
    </row>
    <row r="17" spans="1:25" s="82" customFormat="1" x14ac:dyDescent="0.25">
      <c r="A17" s="82" t="s">
        <v>15</v>
      </c>
      <c r="B17" s="82">
        <v>3</v>
      </c>
      <c r="C17" s="82">
        <v>3</v>
      </c>
      <c r="D17" s="83">
        <v>198147.94999999998</v>
      </c>
      <c r="E17" s="83">
        <v>75.166591499999996</v>
      </c>
      <c r="F17" s="83">
        <v>27.499972500000002</v>
      </c>
      <c r="G17" s="83">
        <v>0.68518449999999997</v>
      </c>
      <c r="H17" s="83">
        <v>3.0370339999999998</v>
      </c>
      <c r="I17" s="92">
        <v>3.7222184999999994</v>
      </c>
      <c r="J17" s="83">
        <v>29.906542056074766</v>
      </c>
      <c r="K17" s="83">
        <v>33.152459629780132</v>
      </c>
      <c r="L17" s="83">
        <v>26.635514018691588</v>
      </c>
      <c r="M17" s="83">
        <v>31.070745146422937</v>
      </c>
      <c r="N17" s="83">
        <v>0.46728971962616822</v>
      </c>
      <c r="O17" s="83">
        <v>3.9197156448701516</v>
      </c>
      <c r="P17" s="83">
        <v>2.8037383177570092</v>
      </c>
      <c r="Q17" s="83">
        <v>9.6392218537535079</v>
      </c>
      <c r="R17" s="83">
        <v>11.748998664886514</v>
      </c>
      <c r="S17" s="83">
        <v>20.045613144146877</v>
      </c>
      <c r="T17" s="83">
        <v>11.838006230529595</v>
      </c>
      <c r="U17" s="83">
        <v>20.124671647466521</v>
      </c>
      <c r="V17" s="83">
        <v>0.46728971962616817</v>
      </c>
      <c r="W17" s="83">
        <v>3.9197156448701516</v>
      </c>
      <c r="X17" s="83">
        <v>1.4018691588785046</v>
      </c>
      <c r="Y17" s="83">
        <v>6.7998030865940491</v>
      </c>
    </row>
    <row r="18" spans="1:25" s="82" customFormat="1" x14ac:dyDescent="0.25">
      <c r="A18" s="82" t="s">
        <v>15</v>
      </c>
      <c r="B18" s="82">
        <v>3</v>
      </c>
      <c r="C18" s="82">
        <v>4</v>
      </c>
      <c r="D18" s="83">
        <v>152777.625</v>
      </c>
      <c r="E18" s="84">
        <v>78.308563666666657</v>
      </c>
      <c r="F18" s="84">
        <v>27.432071333333337</v>
      </c>
      <c r="G18" s="83">
        <v>0</v>
      </c>
      <c r="H18" s="83">
        <v>1.888887</v>
      </c>
      <c r="I18" s="92">
        <v>1.888887</v>
      </c>
      <c r="J18" s="83">
        <v>32.121212121212125</v>
      </c>
      <c r="K18" s="83">
        <v>34.524305282484228</v>
      </c>
      <c r="L18" s="83">
        <v>29.696969696969695</v>
      </c>
      <c r="M18" s="83">
        <v>33.021196368559153</v>
      </c>
      <c r="N18" s="83">
        <v>0</v>
      </c>
      <c r="O18" s="83">
        <v>0</v>
      </c>
      <c r="P18" s="83">
        <v>2.4242424242424243</v>
      </c>
      <c r="Q18" s="83">
        <v>8.9573839551496199</v>
      </c>
      <c r="R18" s="83">
        <v>11.774891774891776</v>
      </c>
      <c r="S18" s="83">
        <v>20.068638660350636</v>
      </c>
      <c r="T18" s="83">
        <v>12.323232323232324</v>
      </c>
      <c r="U18" s="83">
        <v>20.55122187723806</v>
      </c>
      <c r="V18" s="83">
        <v>0</v>
      </c>
      <c r="W18" s="83">
        <v>0</v>
      </c>
      <c r="X18" s="83">
        <v>1.5151515151515151</v>
      </c>
      <c r="Y18" s="83">
        <v>7.0705551169658252</v>
      </c>
    </row>
    <row r="19" spans="1:25" s="82" customFormat="1" x14ac:dyDescent="0.25">
      <c r="A19" s="82" t="s">
        <v>15</v>
      </c>
      <c r="C19" s="82" t="s">
        <v>35</v>
      </c>
      <c r="D19" s="87">
        <f>AVERAGE(D15:D18)</f>
        <v>171990.56875000001</v>
      </c>
      <c r="E19" s="87">
        <f t="shared" ref="E19" si="24">AVERAGE(E15:E18)</f>
        <v>78.308563666666657</v>
      </c>
      <c r="F19" s="87">
        <f t="shared" ref="F19" si="25">AVERAGE(F15:F18)</f>
        <v>27.432071333333337</v>
      </c>
      <c r="G19" s="87">
        <f t="shared" ref="G19" si="26">AVERAGE(G15:G18)</f>
        <v>0.22839483333333332</v>
      </c>
      <c r="H19" s="87">
        <f t="shared" ref="H19" si="27">AVERAGE(H15:H18)</f>
        <v>1.740739</v>
      </c>
      <c r="I19" s="92">
        <f t="shared" ref="I19" si="28">AVERAGE(I15:I18)</f>
        <v>1.9691338333333332</v>
      </c>
      <c r="J19" s="87">
        <f t="shared" ref="J19" si="29">AVERAGE(J15:J18)</f>
        <v>29.655290192673373</v>
      </c>
      <c r="K19" s="87">
        <f t="shared" ref="K19" si="30">AVERAGE(K15:K18)</f>
        <v>32.977292848173484</v>
      </c>
      <c r="L19" s="87">
        <f t="shared" ref="L19" si="31">AVERAGE(L15:L18)</f>
        <v>27.407296753091146</v>
      </c>
      <c r="M19" s="87">
        <f t="shared" ref="M19" si="32">AVERAGE(M15:M18)</f>
        <v>31.537654830011519</v>
      </c>
      <c r="N19" s="87">
        <f t="shared" ref="N19" si="33">AVERAGE(N15:N18)</f>
        <v>0.66627297935709151</v>
      </c>
      <c r="O19" s="87">
        <f t="shared" ref="O19" si="34">AVERAGE(O15:O18)</f>
        <v>3.1113082055067007</v>
      </c>
      <c r="P19" s="87">
        <f t="shared" ref="P19" si="35">AVERAGE(P15:P18)</f>
        <v>1.5817204602251331</v>
      </c>
      <c r="Q19" s="87">
        <f t="shared" ref="Q19" si="36">AVERAGE(Q15:Q18)</f>
        <v>6.7746237647266554</v>
      </c>
      <c r="R19" s="87">
        <f t="shared" ref="R19" si="37">AVERAGE(R15:R18)</f>
        <v>10.453186110729503</v>
      </c>
      <c r="S19" s="87">
        <f t="shared" ref="S19" si="38">AVERAGE(S15:S18)</f>
        <v>18.827868658228006</v>
      </c>
      <c r="T19" s="87">
        <f t="shared" ref="T19" si="39">AVERAGE(T15:T18)</f>
        <v>10.939577037707879</v>
      </c>
      <c r="U19" s="87">
        <f t="shared" ref="U19" si="40">AVERAGE(U15:U18)</f>
        <v>19.274214395184728</v>
      </c>
      <c r="V19" s="87">
        <f t="shared" ref="V19" si="41">AVERAGE(V15:V18)</f>
        <v>0.66627297935709151</v>
      </c>
      <c r="W19" s="87">
        <f t="shared" ref="W19" si="42">AVERAGE(W15:W18)</f>
        <v>3.1113082055067007</v>
      </c>
      <c r="X19" s="87">
        <f t="shared" ref="X19" si="43">AVERAGE(X15:X18)</f>
        <v>0.86661780587014237</v>
      </c>
      <c r="Y19" s="87">
        <f t="shared" ref="Y19" si="44">AVERAGE(Y15:Y18)</f>
        <v>4.9698353503315085</v>
      </c>
    </row>
    <row r="20" spans="1:25" s="82" customFormat="1" x14ac:dyDescent="0.25">
      <c r="A20" s="82" t="s">
        <v>15</v>
      </c>
      <c r="C20" s="82" t="s">
        <v>36</v>
      </c>
      <c r="D20" s="87">
        <f>STDEVA(D15:D18)/4</f>
        <v>4737.83179905424</v>
      </c>
      <c r="E20" s="87">
        <f t="shared" ref="E20:Y20" si="45">STDEVA(E15:E18)/4</f>
        <v>0.66658383338169613</v>
      </c>
      <c r="F20" s="87">
        <f t="shared" si="45"/>
        <v>0.31208694010310722</v>
      </c>
      <c r="G20" s="87">
        <f t="shared" si="45"/>
        <v>8.0749767718985663E-2</v>
      </c>
      <c r="H20" s="87">
        <f t="shared" si="45"/>
        <v>0.28094869553806723</v>
      </c>
      <c r="I20" s="92">
        <f t="shared" si="45"/>
        <v>0.34994439496967356</v>
      </c>
      <c r="J20" s="87">
        <f t="shared" si="45"/>
        <v>0.67795955153927911</v>
      </c>
      <c r="K20" s="87">
        <f t="shared" si="45"/>
        <v>0.4296553628387445</v>
      </c>
      <c r="L20" s="87">
        <f t="shared" si="45"/>
        <v>0.82285643498597094</v>
      </c>
      <c r="M20" s="87">
        <f t="shared" si="45"/>
        <v>0.53404043068460894</v>
      </c>
      <c r="N20" s="87">
        <f t="shared" si="45"/>
        <v>0.26112797990349218</v>
      </c>
      <c r="O20" s="87">
        <f t="shared" si="45"/>
        <v>1.0137354486832724</v>
      </c>
      <c r="P20" s="87">
        <f t="shared" si="45"/>
        <v>0.30049726986278807</v>
      </c>
      <c r="Q20" s="87">
        <f t="shared" si="45"/>
        <v>0.73183953530807266</v>
      </c>
      <c r="R20" s="87">
        <f t="shared" si="45"/>
        <v>0.38463356636727158</v>
      </c>
      <c r="S20" s="87">
        <f t="shared" si="45"/>
        <v>0.36202934891749861</v>
      </c>
      <c r="T20" s="87">
        <f t="shared" si="45"/>
        <v>0.41231306034294835</v>
      </c>
      <c r="U20" s="87">
        <f t="shared" si="45"/>
        <v>0.38886176438350573</v>
      </c>
      <c r="V20" s="87">
        <f t="shared" si="45"/>
        <v>0.26112797990349218</v>
      </c>
      <c r="W20" s="87">
        <f t="shared" si="45"/>
        <v>1.0137354486832724</v>
      </c>
      <c r="X20" s="87">
        <f t="shared" si="45"/>
        <v>0.1712553843327326</v>
      </c>
      <c r="Y20" s="87">
        <f t="shared" si="45"/>
        <v>0.56801844116932676</v>
      </c>
    </row>
    <row r="21" spans="1:25" x14ac:dyDescent="0.25">
      <c r="A21" s="82" t="s">
        <v>16</v>
      </c>
      <c r="B21" s="82">
        <v>4</v>
      </c>
      <c r="C21" s="82">
        <v>1</v>
      </c>
      <c r="D21" s="83">
        <v>206481.27500000002</v>
      </c>
      <c r="E21" s="83">
        <v>81.222141000000008</v>
      </c>
      <c r="F21" s="83">
        <v>34.296262000000006</v>
      </c>
      <c r="G21" s="83">
        <v>1.2592580000000002</v>
      </c>
      <c r="H21" s="83">
        <v>0.70370299999999997</v>
      </c>
      <c r="I21" s="92">
        <v>1.9629610000000002</v>
      </c>
      <c r="J21" s="83">
        <v>26.905829596412556</v>
      </c>
      <c r="K21" s="83">
        <v>31.245646343600427</v>
      </c>
      <c r="L21" s="83">
        <v>25.112107623318387</v>
      </c>
      <c r="M21" s="83">
        <v>30.074114538508653</v>
      </c>
      <c r="N21" s="83">
        <v>0.89686098654708524</v>
      </c>
      <c r="O21" s="83">
        <v>5.4342112066924484</v>
      </c>
      <c r="P21" s="83">
        <v>0.89686098654708524</v>
      </c>
      <c r="Q21" s="83">
        <v>5.4342112066924484</v>
      </c>
      <c r="R21" s="83">
        <v>8.712363869314542</v>
      </c>
      <c r="S21" s="83">
        <v>17.167559898049507</v>
      </c>
      <c r="T21" s="83">
        <v>8.9686098654708513</v>
      </c>
      <c r="U21" s="83">
        <v>17.426155663010906</v>
      </c>
      <c r="V21" s="83">
        <v>0.89686098654708524</v>
      </c>
      <c r="W21" s="83">
        <v>5.4342112066924484</v>
      </c>
      <c r="X21" s="83">
        <v>0.44843049327354262</v>
      </c>
      <c r="Y21" s="83">
        <v>3.8396825556982139</v>
      </c>
    </row>
    <row r="22" spans="1:25" x14ac:dyDescent="0.25">
      <c r="A22" s="82" t="s">
        <v>16</v>
      </c>
      <c r="B22" s="82">
        <v>4</v>
      </c>
      <c r="C22" s="82">
        <v>2</v>
      </c>
      <c r="D22" s="83">
        <v>180555.375</v>
      </c>
      <c r="E22" s="83">
        <v>80.92584500000001</v>
      </c>
      <c r="F22" s="83">
        <v>31.499968500000001</v>
      </c>
      <c r="G22" s="83">
        <v>1.7407389999999998</v>
      </c>
      <c r="H22" s="83">
        <v>0.85185100000000014</v>
      </c>
      <c r="I22" s="92">
        <v>2.59259</v>
      </c>
      <c r="J22" s="83">
        <v>31.282051282051281</v>
      </c>
      <c r="K22" s="83">
        <v>34.007650457696521</v>
      </c>
      <c r="L22" s="83">
        <v>28.717948717948719</v>
      </c>
      <c r="M22" s="83">
        <v>32.404377504576289</v>
      </c>
      <c r="N22" s="83">
        <v>1.5384615384615385</v>
      </c>
      <c r="O22" s="83">
        <v>7.1250163489017977</v>
      </c>
      <c r="P22" s="83">
        <v>1.0256410256410255</v>
      </c>
      <c r="Q22" s="83">
        <v>5.8125341307739449</v>
      </c>
      <c r="R22" s="83">
        <v>10.989010989010989</v>
      </c>
      <c r="S22" s="83">
        <v>19.359648661120271</v>
      </c>
      <c r="T22" s="83">
        <v>11.794871794871794</v>
      </c>
      <c r="U22" s="83">
        <v>20.086390953695826</v>
      </c>
      <c r="V22" s="83">
        <v>1.5384615384615385</v>
      </c>
      <c r="W22" s="83">
        <v>7.1250163489017977</v>
      </c>
      <c r="X22" s="83">
        <v>0.51282051282051277</v>
      </c>
      <c r="Y22" s="83">
        <v>4.1065509788331243</v>
      </c>
    </row>
    <row r="23" spans="1:25" x14ac:dyDescent="0.25">
      <c r="A23" s="82" t="s">
        <v>16</v>
      </c>
      <c r="B23" s="82">
        <v>4</v>
      </c>
      <c r="C23" s="82">
        <v>3</v>
      </c>
      <c r="D23" s="83">
        <v>141666.52499999999</v>
      </c>
      <c r="E23" s="83">
        <v>92.536944500000004</v>
      </c>
      <c r="F23" s="83">
        <v>30.499969499999995</v>
      </c>
      <c r="G23" s="83">
        <v>0.18518500000000002</v>
      </c>
      <c r="H23" s="83">
        <v>0</v>
      </c>
      <c r="I23" s="92">
        <v>0.18518500000000002</v>
      </c>
      <c r="J23" s="83">
        <v>35.947712418300654</v>
      </c>
      <c r="K23" s="83">
        <v>36.838685828989952</v>
      </c>
      <c r="L23" s="83">
        <v>35.294117647058826</v>
      </c>
      <c r="M23" s="83">
        <v>36.447682411678102</v>
      </c>
      <c r="N23" s="83">
        <v>0.65359477124183007</v>
      </c>
      <c r="O23" s="83">
        <v>4.6371499796134232</v>
      </c>
      <c r="P23" s="83">
        <v>0</v>
      </c>
      <c r="Q23" s="83">
        <v>0</v>
      </c>
      <c r="R23" s="83">
        <v>12.231559290382819</v>
      </c>
      <c r="S23" s="83">
        <v>20.471196809471579</v>
      </c>
      <c r="T23" s="83">
        <v>15.468409586056644</v>
      </c>
      <c r="U23" s="83">
        <v>23.159928601671279</v>
      </c>
      <c r="V23" s="83">
        <v>0.65359477124183007</v>
      </c>
      <c r="W23" s="83">
        <v>4.6371499796134232</v>
      </c>
      <c r="X23" s="83">
        <v>0</v>
      </c>
      <c r="Y23" s="83">
        <v>0</v>
      </c>
    </row>
    <row r="24" spans="1:25" x14ac:dyDescent="0.25">
      <c r="A24" s="82" t="s">
        <v>16</v>
      </c>
      <c r="B24" s="82">
        <v>4</v>
      </c>
      <c r="C24" s="82">
        <v>4</v>
      </c>
      <c r="D24" s="83">
        <v>132407.27499999999</v>
      </c>
      <c r="E24" s="84">
        <v>84.894976833333331</v>
      </c>
      <c r="F24" s="84">
        <v>32.098733333333335</v>
      </c>
      <c r="G24" s="83">
        <v>0.48148099999999999</v>
      </c>
      <c r="H24" s="83">
        <v>0.88888800000000012</v>
      </c>
      <c r="I24" s="92">
        <v>1.3703689999999999</v>
      </c>
      <c r="J24" s="83">
        <v>47.552447552447553</v>
      </c>
      <c r="K24" s="83">
        <v>43.597095090658108</v>
      </c>
      <c r="L24" s="83">
        <v>42.65734265734266</v>
      </c>
      <c r="M24" s="83">
        <v>40.777697208737351</v>
      </c>
      <c r="N24" s="83">
        <v>1.3986013986013985</v>
      </c>
      <c r="O24" s="83">
        <v>6.7918359098417085</v>
      </c>
      <c r="P24" s="83">
        <v>3.4965034965034967</v>
      </c>
      <c r="Q24" s="83">
        <v>10.777140788199539</v>
      </c>
      <c r="R24" s="83">
        <v>17.382617382617383</v>
      </c>
      <c r="S24" s="83">
        <v>24.640580226068003</v>
      </c>
      <c r="T24" s="83">
        <v>17.016317016317018</v>
      </c>
      <c r="U24" s="83">
        <v>24.362505513931755</v>
      </c>
      <c r="V24" s="83">
        <v>1.3986013986013985</v>
      </c>
      <c r="W24" s="83">
        <v>6.7918359098417085</v>
      </c>
      <c r="X24" s="83">
        <v>2.4475524475524475</v>
      </c>
      <c r="Y24" s="83">
        <v>9.000701321218191</v>
      </c>
    </row>
    <row r="25" spans="1:25" s="82" customFormat="1" x14ac:dyDescent="0.25">
      <c r="A25" s="82" t="s">
        <v>16</v>
      </c>
      <c r="C25" s="82" t="s">
        <v>35</v>
      </c>
      <c r="D25" s="87">
        <f>AVERAGE(D21:D24)</f>
        <v>165277.61250000002</v>
      </c>
      <c r="E25" s="87">
        <f t="shared" ref="E25" si="46">AVERAGE(E21:E24)</f>
        <v>84.894976833333331</v>
      </c>
      <c r="F25" s="87">
        <f t="shared" ref="F25" si="47">AVERAGE(F21:F24)</f>
        <v>32.098733333333335</v>
      </c>
      <c r="G25" s="87">
        <f t="shared" ref="G25" si="48">AVERAGE(G21:G24)</f>
        <v>0.91666575000000006</v>
      </c>
      <c r="H25" s="87">
        <f t="shared" ref="H25" si="49">AVERAGE(H21:H24)</f>
        <v>0.61111050000000011</v>
      </c>
      <c r="I25" s="92">
        <f t="shared" ref="I25" si="50">AVERAGE(I21:I24)</f>
        <v>1.5277762500000001</v>
      </c>
      <c r="J25" s="87">
        <f t="shared" ref="J25" si="51">AVERAGE(J21:J24)</f>
        <v>35.422010212303007</v>
      </c>
      <c r="K25" s="87">
        <f t="shared" ref="K25" si="52">AVERAGE(K21:K24)</f>
        <v>36.422269430236256</v>
      </c>
      <c r="L25" s="87">
        <f t="shared" ref="L25" si="53">AVERAGE(L21:L24)</f>
        <v>32.945379161417151</v>
      </c>
      <c r="M25" s="87">
        <f t="shared" ref="M25" si="54">AVERAGE(M21:M24)</f>
        <v>34.925967915875098</v>
      </c>
      <c r="N25" s="87">
        <f t="shared" ref="N25" si="55">AVERAGE(N21:N24)</f>
        <v>1.121879673712963</v>
      </c>
      <c r="O25" s="87">
        <f t="shared" ref="O25" si="56">AVERAGE(O21:O24)</f>
        <v>5.9970533612623447</v>
      </c>
      <c r="P25" s="87">
        <f t="shared" ref="P25" si="57">AVERAGE(P21:P24)</f>
        <v>1.3547513771729018</v>
      </c>
      <c r="Q25" s="87">
        <f t="shared" ref="Q25" si="58">AVERAGE(Q21:Q24)</f>
        <v>5.505971531416483</v>
      </c>
      <c r="R25" s="87">
        <f t="shared" ref="R25" si="59">AVERAGE(R21:R24)</f>
        <v>12.328887882831433</v>
      </c>
      <c r="S25" s="87">
        <f t="shared" ref="S25" si="60">AVERAGE(S21:S24)</f>
        <v>20.409746398677342</v>
      </c>
      <c r="T25" s="87">
        <f t="shared" ref="T25" si="61">AVERAGE(T21:T24)</f>
        <v>13.312052065679076</v>
      </c>
      <c r="U25" s="87">
        <f t="shared" ref="U25" si="62">AVERAGE(U21:U24)</f>
        <v>21.258745183077441</v>
      </c>
      <c r="V25" s="87">
        <f t="shared" ref="V25" si="63">AVERAGE(V21:V24)</f>
        <v>1.121879673712963</v>
      </c>
      <c r="W25" s="87">
        <f t="shared" ref="W25" si="64">AVERAGE(W21:W24)</f>
        <v>5.9970533612623447</v>
      </c>
      <c r="X25" s="87">
        <f t="shared" ref="X25" si="65">AVERAGE(X21:X24)</f>
        <v>0.85220086341162571</v>
      </c>
      <c r="Y25" s="87">
        <f t="shared" ref="Y25" si="66">AVERAGE(Y21:Y24)</f>
        <v>4.2367337139373822</v>
      </c>
    </row>
    <row r="26" spans="1:25" s="82" customFormat="1" x14ac:dyDescent="0.25">
      <c r="A26" s="82" t="s">
        <v>16</v>
      </c>
      <c r="C26" s="82" t="s">
        <v>36</v>
      </c>
      <c r="D26" s="87">
        <f>STDEVA(D21:D24)/4</f>
        <v>8623.0002158916941</v>
      </c>
      <c r="E26" s="87">
        <f t="shared" ref="E26:Y26" si="67">STDEVA(E21:E24)/4</f>
        <v>1.3512602172553598</v>
      </c>
      <c r="F26" s="87">
        <f t="shared" si="67"/>
        <v>0.40165536017713632</v>
      </c>
      <c r="G26" s="87">
        <f t="shared" si="67"/>
        <v>0.1780049171476</v>
      </c>
      <c r="H26" s="87">
        <f t="shared" si="67"/>
        <v>0.10379725250387972</v>
      </c>
      <c r="I26" s="92">
        <f t="shared" si="67"/>
        <v>0.25619582336852009</v>
      </c>
      <c r="J26" s="87">
        <f t="shared" si="67"/>
        <v>2.2224632781893336</v>
      </c>
      <c r="K26" s="87">
        <f t="shared" si="67"/>
        <v>1.3250734039277277</v>
      </c>
      <c r="L26" s="87">
        <f t="shared" si="67"/>
        <v>1.9314832305989371</v>
      </c>
      <c r="M26" s="87">
        <f t="shared" si="67"/>
        <v>1.1766588478389981</v>
      </c>
      <c r="N26" s="87">
        <f t="shared" si="67"/>
        <v>0.10408725531564098</v>
      </c>
      <c r="O26" s="87">
        <f t="shared" si="67"/>
        <v>0.29119396096759531</v>
      </c>
      <c r="P26" s="87">
        <f t="shared" si="67"/>
        <v>0.37473409094321652</v>
      </c>
      <c r="Q26" s="87">
        <f t="shared" si="67"/>
        <v>1.1011365152456585</v>
      </c>
      <c r="R26" s="87">
        <f t="shared" si="67"/>
        <v>0.91769832941410534</v>
      </c>
      <c r="S26" s="87">
        <f t="shared" si="67"/>
        <v>0.78419557497974868</v>
      </c>
      <c r="T26" s="87">
        <f t="shared" si="67"/>
        <v>0.90759277189821075</v>
      </c>
      <c r="U26" s="87">
        <f t="shared" si="67"/>
        <v>0.78143809003809028</v>
      </c>
      <c r="V26" s="87">
        <f t="shared" si="67"/>
        <v>0.10408725531564098</v>
      </c>
      <c r="W26" s="87">
        <f t="shared" si="67"/>
        <v>0.29119396096759531</v>
      </c>
      <c r="X26" s="87">
        <f t="shared" si="67"/>
        <v>0.27193758945409319</v>
      </c>
      <c r="Y26" s="87">
        <f t="shared" si="67"/>
        <v>0.92217922486192061</v>
      </c>
    </row>
    <row r="27" spans="1:25" x14ac:dyDescent="0.25">
      <c r="A27" s="82" t="s">
        <v>17</v>
      </c>
      <c r="B27" s="82">
        <v>5</v>
      </c>
      <c r="C27" s="82">
        <v>1</v>
      </c>
      <c r="D27" s="83">
        <v>165740.57500000001</v>
      </c>
      <c r="E27" s="83">
        <v>80.731400750000006</v>
      </c>
      <c r="F27" s="83">
        <v>35.972186249999993</v>
      </c>
      <c r="G27" s="83">
        <v>1.5370355</v>
      </c>
      <c r="H27" s="83">
        <v>2.6944417500000002</v>
      </c>
      <c r="I27" s="92">
        <v>4.2314772500000002</v>
      </c>
      <c r="J27" s="83">
        <v>35.195530726256983</v>
      </c>
      <c r="K27" s="83">
        <v>36.388563406068393</v>
      </c>
      <c r="L27" s="83">
        <v>30.726256983240223</v>
      </c>
      <c r="M27" s="83">
        <v>33.663388333109701</v>
      </c>
      <c r="N27" s="83">
        <v>1.6759776536312849</v>
      </c>
      <c r="O27" s="83">
        <v>7.4383632278939684</v>
      </c>
      <c r="P27" s="83">
        <v>2.7932960893854748</v>
      </c>
      <c r="Q27" s="83">
        <v>9.6210840134546718</v>
      </c>
      <c r="R27" s="83">
        <v>13.886671987230647</v>
      </c>
      <c r="S27" s="83">
        <v>21.879034849215387</v>
      </c>
      <c r="T27" s="83">
        <v>13.407821229050279</v>
      </c>
      <c r="U27" s="83">
        <v>21.479414523901188</v>
      </c>
      <c r="V27" s="83">
        <v>1.6759776536312849</v>
      </c>
      <c r="W27" s="83">
        <v>7.4383632278939684</v>
      </c>
      <c r="X27" s="83">
        <v>1.6759776536312849</v>
      </c>
      <c r="Y27" s="83">
        <v>7.4383632278939684</v>
      </c>
    </row>
    <row r="28" spans="1:25" x14ac:dyDescent="0.25">
      <c r="A28" s="82" t="s">
        <v>17</v>
      </c>
      <c r="B28" s="82">
        <v>5</v>
      </c>
      <c r="C28" s="82">
        <v>2</v>
      </c>
      <c r="D28" s="83">
        <v>164814.65</v>
      </c>
      <c r="E28" s="83">
        <v>75.592517000000001</v>
      </c>
      <c r="F28" s="83">
        <v>28.611082499999998</v>
      </c>
      <c r="G28" s="84">
        <v>0.95678916666666669</v>
      </c>
      <c r="H28" s="84">
        <v>1.8055537499999998</v>
      </c>
      <c r="I28" s="93">
        <v>2.7623429166666664</v>
      </c>
      <c r="J28" s="83">
        <v>34.831460674157306</v>
      </c>
      <c r="K28" s="83">
        <v>36.169913329082334</v>
      </c>
      <c r="L28" s="83">
        <v>30.898876404494381</v>
      </c>
      <c r="M28" s="83">
        <v>33.77049219454188</v>
      </c>
      <c r="N28" s="83">
        <v>0</v>
      </c>
      <c r="O28" s="83">
        <v>0</v>
      </c>
      <c r="P28" s="83">
        <v>3.9325842696629212</v>
      </c>
      <c r="Q28" s="83">
        <v>11.438000442010305</v>
      </c>
      <c r="R28" s="83">
        <v>13.804173354735152</v>
      </c>
      <c r="S28" s="83">
        <v>21.810604691353106</v>
      </c>
      <c r="T28" s="83">
        <v>13.670411985018728</v>
      </c>
      <c r="U28" s="83">
        <v>21.699287456642782</v>
      </c>
      <c r="V28" s="83">
        <v>0</v>
      </c>
      <c r="W28" s="83">
        <v>0</v>
      </c>
      <c r="X28" s="83">
        <v>1.9662921348314606</v>
      </c>
      <c r="Y28" s="83">
        <v>8.0608395574422484</v>
      </c>
    </row>
    <row r="29" spans="1:25" x14ac:dyDescent="0.25">
      <c r="A29" s="82" t="s">
        <v>17</v>
      </c>
      <c r="B29" s="82">
        <v>5</v>
      </c>
      <c r="C29" s="82">
        <v>3</v>
      </c>
      <c r="D29" s="83">
        <v>192592.40000000002</v>
      </c>
      <c r="E29" s="83">
        <v>77.944366500000001</v>
      </c>
      <c r="F29" s="83">
        <v>25.796270499999999</v>
      </c>
      <c r="G29" s="83">
        <v>0.85185100000000014</v>
      </c>
      <c r="H29" s="83">
        <v>2.3148124999999999</v>
      </c>
      <c r="I29" s="92">
        <v>3.1666634999999999</v>
      </c>
      <c r="J29" s="83">
        <v>25.96153846153846</v>
      </c>
      <c r="K29" s="83">
        <v>30.632173127547286</v>
      </c>
      <c r="L29" s="83">
        <v>23.076923076923077</v>
      </c>
      <c r="M29" s="83">
        <v>28.710514803597938</v>
      </c>
      <c r="N29" s="83">
        <v>0.96153846153846156</v>
      </c>
      <c r="O29" s="83">
        <v>5.6273563091144929</v>
      </c>
      <c r="P29" s="83">
        <v>1.9230769230769231</v>
      </c>
      <c r="Q29" s="83">
        <v>7.9711843028143203</v>
      </c>
      <c r="R29" s="83">
        <v>9.8901098901098905</v>
      </c>
      <c r="S29" s="83">
        <v>18.329753744074015</v>
      </c>
      <c r="T29" s="83">
        <v>10.096153846153847</v>
      </c>
      <c r="U29" s="83">
        <v>18.526573775183241</v>
      </c>
      <c r="V29" s="83">
        <v>0.96153846153846156</v>
      </c>
      <c r="W29" s="83">
        <v>5.6273563091144929</v>
      </c>
      <c r="X29" s="83">
        <v>0.96153846153846156</v>
      </c>
      <c r="Y29" s="83">
        <v>5.6273563091144929</v>
      </c>
    </row>
    <row r="30" spans="1:25" x14ac:dyDescent="0.25">
      <c r="A30" s="82" t="s">
        <v>17</v>
      </c>
      <c r="B30" s="82">
        <v>5</v>
      </c>
      <c r="C30" s="82">
        <v>4</v>
      </c>
      <c r="D30" s="83">
        <v>168518.35</v>
      </c>
      <c r="E30" s="83">
        <v>75.925850000000011</v>
      </c>
      <c r="F30" s="83">
        <v>22.444421999999999</v>
      </c>
      <c r="G30" s="83">
        <v>0.48148099999999999</v>
      </c>
      <c r="H30" s="83">
        <v>0.40740700000000002</v>
      </c>
      <c r="I30" s="92">
        <v>0.88888800000000012</v>
      </c>
      <c r="J30" s="83">
        <v>33.516483516483518</v>
      </c>
      <c r="K30" s="83">
        <v>35.375616463759009</v>
      </c>
      <c r="L30" s="83">
        <v>32.417582417582416</v>
      </c>
      <c r="M30" s="83">
        <v>34.705915573853027</v>
      </c>
      <c r="N30" s="83">
        <v>0.5494505494505495</v>
      </c>
      <c r="O30" s="83">
        <v>4.2509446250017469</v>
      </c>
      <c r="P30" s="83">
        <v>0.5494505494505495</v>
      </c>
      <c r="Q30" s="83">
        <v>4.2509446250017469</v>
      </c>
      <c r="R30" s="83">
        <v>10.989010989010989</v>
      </c>
      <c r="S30" s="83">
        <v>19.359648661120271</v>
      </c>
      <c r="T30" s="83">
        <v>13.003663003663005</v>
      </c>
      <c r="U30" s="83">
        <v>21.13741234464101</v>
      </c>
      <c r="V30" s="83">
        <v>0.5494505494505495</v>
      </c>
      <c r="W30" s="83">
        <v>4.2509446250017469</v>
      </c>
      <c r="X30" s="83">
        <v>0.27472527472527475</v>
      </c>
      <c r="Y30" s="83">
        <v>3.0044915988830794</v>
      </c>
    </row>
    <row r="31" spans="1:25" x14ac:dyDescent="0.25">
      <c r="A31" s="82" t="s">
        <v>17</v>
      </c>
      <c r="B31" s="82"/>
      <c r="C31" s="82" t="s">
        <v>35</v>
      </c>
      <c r="D31" s="87">
        <f>AVERAGE(D27:D30)</f>
        <v>172916.49374999999</v>
      </c>
      <c r="E31" s="87">
        <f t="shared" ref="E31" si="68">AVERAGE(E27:E30)</f>
        <v>77.548533562500012</v>
      </c>
      <c r="F31" s="87">
        <f t="shared" ref="F31" si="69">AVERAGE(F27:F30)</f>
        <v>28.205990312499999</v>
      </c>
      <c r="G31" s="87">
        <f t="shared" ref="G31" si="70">AVERAGE(G27:G30)</f>
        <v>0.95678916666666669</v>
      </c>
      <c r="H31" s="87">
        <f t="shared" ref="H31" si="71">AVERAGE(H27:H30)</f>
        <v>1.8055537499999998</v>
      </c>
      <c r="I31" s="92">
        <f t="shared" ref="I31" si="72">AVERAGE(I27:I30)</f>
        <v>2.7623429166666664</v>
      </c>
      <c r="J31" s="87">
        <f t="shared" ref="J31" si="73">AVERAGE(J27:J30)</f>
        <v>32.376253344609069</v>
      </c>
      <c r="K31" s="87">
        <f t="shared" ref="K31" si="74">AVERAGE(K27:K30)</f>
        <v>34.641566581614256</v>
      </c>
      <c r="L31" s="87">
        <f t="shared" ref="L31" si="75">AVERAGE(L27:L30)</f>
        <v>29.279909720560028</v>
      </c>
      <c r="M31" s="87">
        <f t="shared" ref="M31" si="76">AVERAGE(M27:M30)</f>
        <v>32.712577726275633</v>
      </c>
      <c r="N31" s="87">
        <f t="shared" ref="N31" si="77">AVERAGE(N27:N30)</f>
        <v>0.79674166615507391</v>
      </c>
      <c r="O31" s="87">
        <f t="shared" ref="O31" si="78">AVERAGE(O27:O30)</f>
        <v>4.3291660405025523</v>
      </c>
      <c r="P31" s="87">
        <f t="shared" ref="P31" si="79">AVERAGE(P27:P30)</f>
        <v>2.2996019578939673</v>
      </c>
      <c r="Q31" s="87">
        <f t="shared" ref="Q31" si="80">AVERAGE(Q27:Q30)</f>
        <v>8.3203033458202604</v>
      </c>
      <c r="R31" s="87">
        <f t="shared" ref="R31" si="81">AVERAGE(R27:R30)</f>
        <v>12.142491555271668</v>
      </c>
      <c r="S31" s="87">
        <f t="shared" ref="S31" si="82">AVERAGE(S27:S30)</f>
        <v>20.344760486440695</v>
      </c>
      <c r="T31" s="87">
        <f t="shared" ref="T31" si="83">AVERAGE(T27:T30)</f>
        <v>12.544512515971466</v>
      </c>
      <c r="U31" s="87">
        <f t="shared" ref="U31" si="84">AVERAGE(U27:U30)</f>
        <v>20.710672025092055</v>
      </c>
      <c r="V31" s="87">
        <f t="shared" ref="V31" si="85">AVERAGE(V27:V30)</f>
        <v>0.79674166615507391</v>
      </c>
      <c r="W31" s="87">
        <f t="shared" ref="W31" si="86">AVERAGE(W27:W30)</f>
        <v>4.3291660405025523</v>
      </c>
      <c r="X31" s="87">
        <f t="shared" ref="X31" si="87">AVERAGE(X27:X30)</f>
        <v>1.2196333811816205</v>
      </c>
      <c r="Y31" s="87">
        <f t="shared" ref="Y31" si="88">AVERAGE(Y27:Y30)</f>
        <v>6.0327626733334467</v>
      </c>
    </row>
    <row r="32" spans="1:25" x14ac:dyDescent="0.25">
      <c r="A32" s="82" t="s">
        <v>17</v>
      </c>
      <c r="B32" s="82"/>
      <c r="C32" s="82" t="s">
        <v>36</v>
      </c>
      <c r="D32" s="87">
        <f>STDEVA(D27:D30)/4</f>
        <v>3302.8353894181764</v>
      </c>
      <c r="E32" s="87">
        <f t="shared" ref="E32:Y32" si="89">STDEVA(E27:E30)/4</f>
        <v>0.59066399755656429</v>
      </c>
      <c r="F32" s="87">
        <f t="shared" si="89"/>
        <v>1.4396203059485682</v>
      </c>
      <c r="G32" s="87">
        <f t="shared" si="89"/>
        <v>0.10931754962323514</v>
      </c>
      <c r="H32" s="87">
        <f t="shared" si="89"/>
        <v>0.25017829831655097</v>
      </c>
      <c r="I32" s="92">
        <f t="shared" si="89"/>
        <v>0.34855846437710086</v>
      </c>
      <c r="J32" s="87">
        <f t="shared" si="89"/>
        <v>1.0842149604444902</v>
      </c>
      <c r="K32" s="87">
        <f t="shared" si="89"/>
        <v>0.67703253836350807</v>
      </c>
      <c r="L32" s="87">
        <f t="shared" si="89"/>
        <v>1.0511403210990369</v>
      </c>
      <c r="M32" s="87">
        <f t="shared" si="89"/>
        <v>0.67720515176796114</v>
      </c>
      <c r="N32" s="87">
        <f t="shared" si="89"/>
        <v>0.17655051711139438</v>
      </c>
      <c r="O32" s="87">
        <f t="shared" si="89"/>
        <v>0.79188859590650051</v>
      </c>
      <c r="P32" s="87">
        <f t="shared" si="89"/>
        <v>0.35693037895890506</v>
      </c>
      <c r="Q32" s="87">
        <f t="shared" si="89"/>
        <v>0.7650385343477577</v>
      </c>
      <c r="R32" s="87">
        <f t="shared" si="89"/>
        <v>0.50429596890522499</v>
      </c>
      <c r="S32" s="87">
        <f t="shared" si="89"/>
        <v>0.44565949570814667</v>
      </c>
      <c r="T32" s="87">
        <f t="shared" si="89"/>
        <v>0.41377910005664925</v>
      </c>
      <c r="U32" s="87">
        <f t="shared" si="89"/>
        <v>0.36857603146430967</v>
      </c>
      <c r="V32" s="87">
        <f t="shared" si="89"/>
        <v>0.17655051711139438</v>
      </c>
      <c r="W32" s="87">
        <f t="shared" si="89"/>
        <v>0.79188859590650051</v>
      </c>
      <c r="X32" s="87">
        <f t="shared" si="89"/>
        <v>0.18958362856710009</v>
      </c>
      <c r="Y32" s="87">
        <f t="shared" si="89"/>
        <v>0.56685515469377468</v>
      </c>
    </row>
    <row r="33" spans="1:25" x14ac:dyDescent="0.25">
      <c r="A33" s="85" t="s">
        <v>46</v>
      </c>
      <c r="B33" s="85">
        <v>6</v>
      </c>
      <c r="C33" s="85">
        <v>1</v>
      </c>
      <c r="D33" s="87">
        <v>165740.57500000001</v>
      </c>
      <c r="E33" s="87">
        <v>77.888811000000004</v>
      </c>
      <c r="F33" s="87">
        <v>25.611085500000002</v>
      </c>
      <c r="G33" s="87">
        <v>1.4629615</v>
      </c>
      <c r="H33" s="87">
        <v>0.79629550000000004</v>
      </c>
      <c r="I33" s="87">
        <v>2.2592569999999998</v>
      </c>
      <c r="J33" s="87">
        <v>35.195530726256983</v>
      </c>
      <c r="K33" s="87">
        <v>36.388563406068393</v>
      </c>
      <c r="L33" s="87">
        <v>32.402234636871505</v>
      </c>
      <c r="M33" s="87">
        <v>34.69652141704595</v>
      </c>
      <c r="N33" s="87">
        <v>1.6759776536312849</v>
      </c>
      <c r="O33" s="87">
        <v>7.4383632278939684</v>
      </c>
      <c r="P33" s="87">
        <v>1.1173184357541899</v>
      </c>
      <c r="Q33" s="87">
        <v>6.0676872921878546</v>
      </c>
      <c r="R33" s="87">
        <v>12.051077414205906</v>
      </c>
      <c r="S33" s="87">
        <v>20.312888486134653</v>
      </c>
      <c r="T33" s="87">
        <v>12.662942271880819</v>
      </c>
      <c r="U33" s="87">
        <v>20.845565153141074</v>
      </c>
      <c r="V33" s="87">
        <v>1.6759776536312849</v>
      </c>
      <c r="W33" s="87">
        <v>7.4383632278939684</v>
      </c>
      <c r="X33" s="87">
        <v>0.55865921787709494</v>
      </c>
      <c r="Y33" s="87">
        <v>4.2864851038112661</v>
      </c>
    </row>
    <row r="34" spans="1:25" x14ac:dyDescent="0.25">
      <c r="A34" s="85" t="s">
        <v>46</v>
      </c>
      <c r="B34" s="85">
        <v>6</v>
      </c>
      <c r="C34" s="85">
        <v>2</v>
      </c>
      <c r="D34" s="87">
        <v>193518.32499999998</v>
      </c>
      <c r="E34" s="87">
        <v>78.888810000000007</v>
      </c>
      <c r="F34" s="87">
        <v>28.9814525</v>
      </c>
      <c r="G34" s="87">
        <v>1.925924</v>
      </c>
      <c r="H34" s="88">
        <f>AVERAGE(H33,H35:H36)</f>
        <v>0.85802383333333332</v>
      </c>
      <c r="I34" s="88">
        <f>AVERAGE(I33,I35:I36)</f>
        <v>1.3456776666666668</v>
      </c>
      <c r="J34" s="87">
        <v>23.923444976076556</v>
      </c>
      <c r="K34" s="87">
        <v>29.282494581944817</v>
      </c>
      <c r="L34" s="87">
        <v>18.660287081339714</v>
      </c>
      <c r="M34" s="87">
        <v>25.592998620238205</v>
      </c>
      <c r="N34" s="87">
        <v>1.4354066985645932</v>
      </c>
      <c r="O34" s="87">
        <v>6.8810483703497569</v>
      </c>
      <c r="P34" s="87">
        <v>3.8277511961722488</v>
      </c>
      <c r="Q34" s="87">
        <v>11.282486668258914</v>
      </c>
      <c r="R34" s="87">
        <v>10.526315789473683</v>
      </c>
      <c r="S34" s="87">
        <v>18.931823180865184</v>
      </c>
      <c r="T34" s="87">
        <v>8.2934609250398719</v>
      </c>
      <c r="U34" s="87">
        <v>16.737281291949405</v>
      </c>
      <c r="V34" s="87">
        <v>1.4354066985645932</v>
      </c>
      <c r="W34" s="87">
        <v>6.8810483703497569</v>
      </c>
      <c r="X34" s="87">
        <v>2.3923444976076556</v>
      </c>
      <c r="Y34" s="87">
        <v>8.8977770909045297</v>
      </c>
    </row>
    <row r="35" spans="1:25" x14ac:dyDescent="0.25">
      <c r="A35" s="85" t="s">
        <v>46</v>
      </c>
      <c r="B35" s="85">
        <v>6</v>
      </c>
      <c r="C35" s="85">
        <v>3</v>
      </c>
      <c r="D35" s="87">
        <v>182407.22500000001</v>
      </c>
      <c r="E35" s="87">
        <v>81.333252000000002</v>
      </c>
      <c r="F35" s="87">
        <v>26.185158999999999</v>
      </c>
      <c r="G35" s="87">
        <v>0</v>
      </c>
      <c r="H35" s="87">
        <v>1.0925914999999999</v>
      </c>
      <c r="I35" s="87">
        <v>1.0925914999999999</v>
      </c>
      <c r="J35" s="87">
        <v>27.411167512690355</v>
      </c>
      <c r="K35" s="87">
        <v>31.57113539405356</v>
      </c>
      <c r="L35" s="87">
        <v>25.380710659898476</v>
      </c>
      <c r="M35" s="87">
        <v>30.251243298682954</v>
      </c>
      <c r="N35" s="87">
        <v>0</v>
      </c>
      <c r="O35" s="87">
        <v>0</v>
      </c>
      <c r="P35" s="87">
        <v>2.030456852791878</v>
      </c>
      <c r="Q35" s="87">
        <v>8.1921948743517774</v>
      </c>
      <c r="R35" s="87">
        <v>9.6446700507614214</v>
      </c>
      <c r="S35" s="87">
        <v>18.092903016441149</v>
      </c>
      <c r="T35" s="87">
        <v>9.4754653130287654</v>
      </c>
      <c r="U35" s="87">
        <v>17.928049370122224</v>
      </c>
      <c r="V35" s="87">
        <v>0</v>
      </c>
      <c r="W35" s="87">
        <v>0</v>
      </c>
      <c r="X35" s="87">
        <v>1.7766497461928936</v>
      </c>
      <c r="Y35" s="87">
        <v>7.6598097650086459</v>
      </c>
    </row>
    <row r="36" spans="1:25" x14ac:dyDescent="0.25">
      <c r="A36" s="85" t="s">
        <v>46</v>
      </c>
      <c r="B36" s="85">
        <v>6</v>
      </c>
      <c r="C36" s="85">
        <v>4</v>
      </c>
      <c r="D36" s="87">
        <v>185185</v>
      </c>
      <c r="E36" s="87">
        <v>74.666592000000009</v>
      </c>
      <c r="F36" s="87">
        <v>24.111087000000001</v>
      </c>
      <c r="G36" s="87">
        <v>0</v>
      </c>
      <c r="H36" s="87">
        <v>0.68518449999999997</v>
      </c>
      <c r="I36" s="87">
        <v>0.68518449999999997</v>
      </c>
      <c r="J36" s="87">
        <v>16</v>
      </c>
      <c r="K36" s="87">
        <v>23.578178478201831</v>
      </c>
      <c r="L36" s="87">
        <v>15.5</v>
      </c>
      <c r="M36" s="87">
        <v>23.184945566072848</v>
      </c>
      <c r="N36" s="87">
        <v>0</v>
      </c>
      <c r="O36" s="87">
        <v>0</v>
      </c>
      <c r="P36" s="87">
        <v>0.5</v>
      </c>
      <c r="Q36" s="87">
        <v>4.0548072279970899</v>
      </c>
      <c r="R36" s="87">
        <v>5.0714285714285712</v>
      </c>
      <c r="S36" s="87">
        <v>13.014540673444069</v>
      </c>
      <c r="T36" s="87">
        <v>5.6666666666666661</v>
      </c>
      <c r="U36" s="87">
        <v>13.771337577229403</v>
      </c>
      <c r="V36" s="87">
        <v>0</v>
      </c>
      <c r="W36" s="87">
        <v>0</v>
      </c>
      <c r="X36" s="87">
        <v>0.25</v>
      </c>
      <c r="Y36" s="87">
        <v>2.8659839825988622</v>
      </c>
    </row>
    <row r="37" spans="1:25" x14ac:dyDescent="0.25">
      <c r="B37" s="82"/>
      <c r="C37" s="85" t="s">
        <v>35</v>
      </c>
      <c r="D37" s="87">
        <f>AVERAGE(D33:D36)</f>
        <v>181712.78125</v>
      </c>
      <c r="E37" s="87">
        <f t="shared" ref="E37:X37" si="90">AVERAGE(E33:E36)</f>
        <v>78.194366250000002</v>
      </c>
      <c r="F37" s="87">
        <f t="shared" si="90"/>
        <v>26.222196</v>
      </c>
      <c r="G37" s="87">
        <f t="shared" si="90"/>
        <v>0.84722137499999994</v>
      </c>
      <c r="H37" s="87">
        <f t="shared" si="90"/>
        <v>0.85802383333333343</v>
      </c>
      <c r="I37" s="92">
        <f t="shared" si="90"/>
        <v>1.3456776666666668</v>
      </c>
      <c r="J37" s="87">
        <f t="shared" si="90"/>
        <v>25.632535803755975</v>
      </c>
      <c r="K37" s="87">
        <f t="shared" si="90"/>
        <v>30.205092965067152</v>
      </c>
      <c r="L37" s="87">
        <f t="shared" si="90"/>
        <v>22.985808094527421</v>
      </c>
      <c r="M37" s="87">
        <f t="shared" si="90"/>
        <v>28.431427225509992</v>
      </c>
      <c r="N37" s="87">
        <f t="shared" si="90"/>
        <v>0.77784608804896949</v>
      </c>
      <c r="O37" s="87">
        <f t="shared" si="90"/>
        <v>3.5798528995609313</v>
      </c>
      <c r="P37" s="87">
        <f t="shared" si="90"/>
        <v>1.8688816211795791</v>
      </c>
      <c r="Q37" s="87">
        <f t="shared" si="90"/>
        <v>7.3992940156989082</v>
      </c>
      <c r="R37" s="87">
        <f t="shared" si="90"/>
        <v>9.3233729564673951</v>
      </c>
      <c r="S37" s="87">
        <f t="shared" si="90"/>
        <v>17.588038839221262</v>
      </c>
      <c r="T37" s="87">
        <f t="shared" si="90"/>
        <v>9.0246337941540293</v>
      </c>
      <c r="U37" s="87">
        <f t="shared" si="90"/>
        <v>17.320558348110527</v>
      </c>
      <c r="V37" s="87">
        <f t="shared" si="90"/>
        <v>0.77784608804896949</v>
      </c>
      <c r="W37" s="87">
        <f t="shared" si="90"/>
        <v>3.5798528995609313</v>
      </c>
      <c r="X37" s="87">
        <f t="shared" si="90"/>
        <v>1.2444133654194109</v>
      </c>
      <c r="Y37" s="87">
        <f t="shared" ref="Y37" si="91">AVERAGE(Y33:Y36)</f>
        <v>5.9275139855808261</v>
      </c>
    </row>
    <row r="38" spans="1:25" x14ac:dyDescent="0.25">
      <c r="B38" s="82"/>
      <c r="C38" s="85" t="s">
        <v>36</v>
      </c>
      <c r="D38" s="87">
        <f>STDEVA(D33:D36)/4</f>
        <v>2911.9752420517329</v>
      </c>
      <c r="E38" s="87">
        <f t="shared" ref="E38:X38" si="92">STDEVA(E33:E36)/4</f>
        <v>0.69031108692676724</v>
      </c>
      <c r="F38" s="87">
        <f t="shared" si="92"/>
        <v>0.5091885993350207</v>
      </c>
      <c r="G38" s="87">
        <f t="shared" si="92"/>
        <v>0.24909433333706998</v>
      </c>
      <c r="H38" s="87">
        <f t="shared" si="92"/>
        <v>4.2988809718505459E-2</v>
      </c>
      <c r="I38" s="92">
        <f t="shared" si="92"/>
        <v>0.16676649276665545</v>
      </c>
      <c r="J38" s="87">
        <f t="shared" si="92"/>
        <v>1.9912367393977037</v>
      </c>
      <c r="K38" s="87">
        <f t="shared" si="92"/>
        <v>1.3296973496916229</v>
      </c>
      <c r="L38" s="87">
        <f t="shared" si="92"/>
        <v>1.8772325707707567</v>
      </c>
      <c r="M38" s="87">
        <f t="shared" si="92"/>
        <v>1.2759423194172272</v>
      </c>
      <c r="N38" s="87">
        <f t="shared" si="92"/>
        <v>0.2258832358295243</v>
      </c>
      <c r="O38" s="87">
        <f t="shared" si="92"/>
        <v>1.0349787342340158</v>
      </c>
      <c r="P38" s="87">
        <f t="shared" si="92"/>
        <v>0.36234078922658464</v>
      </c>
      <c r="Q38" s="87">
        <f t="shared" si="92"/>
        <v>0.77280125312291092</v>
      </c>
      <c r="R38" s="87">
        <f t="shared" si="92"/>
        <v>0.75096751406259177</v>
      </c>
      <c r="S38" s="87">
        <f t="shared" si="92"/>
        <v>0.79585299188117908</v>
      </c>
      <c r="T38" s="87">
        <f t="shared" si="92"/>
        <v>0.72530302045828876</v>
      </c>
      <c r="U38" s="87">
        <f t="shared" si="92"/>
        <v>0.73217567510061909</v>
      </c>
      <c r="V38" s="87">
        <f t="shared" si="92"/>
        <v>0.2258832358295243</v>
      </c>
      <c r="W38" s="87">
        <f t="shared" si="92"/>
        <v>1.0349787342340158</v>
      </c>
      <c r="X38" s="87">
        <f t="shared" si="92"/>
        <v>0.25249332257928497</v>
      </c>
      <c r="Y38" s="87">
        <f t="shared" ref="Y38" si="93">STDEVA(Y33:Y36)/4</f>
        <v>0.70547344227463138</v>
      </c>
    </row>
    <row r="39" spans="1:25" x14ac:dyDescent="0.25">
      <c r="B39" s="82"/>
      <c r="C39" s="82"/>
      <c r="D39" s="83"/>
      <c r="E39" s="83"/>
      <c r="F39" s="83"/>
      <c r="G39" s="83"/>
      <c r="H39" s="83"/>
      <c r="I39" s="90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</row>
    <row r="40" spans="1:25" x14ac:dyDescent="0.25">
      <c r="B40" s="82"/>
      <c r="C40" s="82"/>
      <c r="D40" s="83"/>
      <c r="E40" s="83"/>
      <c r="F40" s="83"/>
      <c r="G40" s="83"/>
      <c r="H40" s="84"/>
      <c r="I40" s="91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</row>
    <row r="41" spans="1:25" x14ac:dyDescent="0.25">
      <c r="B41" s="82"/>
      <c r="C41" s="82"/>
      <c r="D41" s="83"/>
      <c r="E41" s="83"/>
      <c r="F41" s="83"/>
      <c r="G41" s="83"/>
      <c r="H41" s="83"/>
      <c r="I41" s="90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</row>
    <row r="42" spans="1:25" x14ac:dyDescent="0.25">
      <c r="B42" s="82"/>
      <c r="C42" s="82"/>
      <c r="D42" s="83"/>
      <c r="E42" s="83"/>
      <c r="F42" s="83"/>
      <c r="G42" s="83"/>
      <c r="H42" s="83"/>
      <c r="I42" s="90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</row>
    <row r="43" spans="1:25" x14ac:dyDescent="0.25">
      <c r="B43" s="82"/>
      <c r="C43" s="82"/>
      <c r="D43" s="83"/>
      <c r="E43" s="83"/>
      <c r="F43" s="83"/>
      <c r="G43" s="83"/>
      <c r="H43" s="83"/>
      <c r="I43" s="90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</row>
    <row r="44" spans="1:25" x14ac:dyDescent="0.25">
      <c r="B44" s="82"/>
      <c r="C44" s="82"/>
      <c r="D44" s="83"/>
      <c r="E44" s="83"/>
      <c r="F44" s="83"/>
      <c r="G44" s="83"/>
      <c r="H44" s="83"/>
      <c r="I44" s="90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</row>
    <row r="45" spans="1:25" x14ac:dyDescent="0.25">
      <c r="B45" s="82"/>
      <c r="C45" s="82"/>
      <c r="D45" s="83"/>
      <c r="E45" s="83"/>
      <c r="F45" s="83"/>
      <c r="G45" s="83"/>
      <c r="H45" s="83"/>
      <c r="I45" s="90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</row>
    <row r="46" spans="1:25" x14ac:dyDescent="0.25">
      <c r="B46" s="82"/>
      <c r="C46" s="82"/>
      <c r="D46" s="83"/>
      <c r="E46" s="83"/>
      <c r="F46" s="83"/>
      <c r="G46" s="83"/>
      <c r="H46" s="83"/>
      <c r="I46" s="90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</row>
    <row r="47" spans="1:25" x14ac:dyDescent="0.25">
      <c r="B47" s="82"/>
      <c r="C47" s="82"/>
      <c r="D47" s="83"/>
      <c r="E47" s="83"/>
      <c r="F47" s="83"/>
      <c r="G47" s="83"/>
      <c r="H47" s="83"/>
      <c r="I47" s="90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</row>
    <row r="48" spans="1:25" x14ac:dyDescent="0.25">
      <c r="B48" s="82"/>
      <c r="C48" s="82"/>
      <c r="D48" s="83"/>
      <c r="E48" s="83"/>
      <c r="F48" s="83"/>
      <c r="G48" s="83"/>
      <c r="H48" s="83"/>
      <c r="I48" s="90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</row>
    <row r="49" spans="2:25" x14ac:dyDescent="0.25">
      <c r="B49" s="82"/>
      <c r="C49" s="82"/>
      <c r="D49" s="83"/>
      <c r="E49" s="83"/>
      <c r="F49" s="83"/>
      <c r="G49" s="84"/>
      <c r="H49" s="83"/>
      <c r="I49" s="91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</row>
    <row r="50" spans="2:25" x14ac:dyDescent="0.25">
      <c r="B50" s="82"/>
      <c r="C50" s="82"/>
      <c r="D50" s="83"/>
      <c r="E50" s="83"/>
      <c r="F50" s="83"/>
      <c r="G50" s="83"/>
      <c r="H50" s="83"/>
      <c r="I50" s="90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8"/>
  <sheetViews>
    <sheetView zoomScale="70" zoomScaleNormal="70" workbookViewId="0">
      <selection activeCell="I38" activeCellId="5" sqref="I8 I14 I20 I26 I32 I38"/>
    </sheetView>
  </sheetViews>
  <sheetFormatPr baseColWidth="10" defaultRowHeight="15" x14ac:dyDescent="0.25"/>
  <cols>
    <col min="1" max="1" width="18.28515625" customWidth="1"/>
  </cols>
  <sheetData>
    <row r="2" spans="1:25" x14ac:dyDescent="0.25">
      <c r="A2" s="85" t="s">
        <v>12</v>
      </c>
      <c r="B2" s="86" t="s">
        <v>12</v>
      </c>
      <c r="C2" s="86" t="s">
        <v>18</v>
      </c>
      <c r="D2" s="86" t="s">
        <v>2</v>
      </c>
      <c r="E2" s="86" t="s">
        <v>4</v>
      </c>
      <c r="F2" s="86" t="s">
        <v>5</v>
      </c>
      <c r="G2" s="86" t="s">
        <v>6</v>
      </c>
      <c r="H2" s="86" t="s">
        <v>7</v>
      </c>
      <c r="I2" s="86" t="s">
        <v>8</v>
      </c>
      <c r="J2" s="86" t="s">
        <v>19</v>
      </c>
      <c r="K2" s="86" t="s">
        <v>20</v>
      </c>
      <c r="L2" s="86" t="s">
        <v>21</v>
      </c>
      <c r="M2" s="86" t="s">
        <v>22</v>
      </c>
      <c r="N2" s="86" t="s">
        <v>23</v>
      </c>
      <c r="O2" s="86" t="s">
        <v>24</v>
      </c>
      <c r="P2" s="86" t="s">
        <v>25</v>
      </c>
      <c r="Q2" s="86" t="s">
        <v>26</v>
      </c>
      <c r="R2" s="86" t="s">
        <v>27</v>
      </c>
      <c r="S2" s="86" t="s">
        <v>28</v>
      </c>
      <c r="T2" s="86" t="s">
        <v>29</v>
      </c>
      <c r="U2" s="86" t="s">
        <v>30</v>
      </c>
      <c r="V2" s="86" t="s">
        <v>31</v>
      </c>
      <c r="W2" s="86" t="s">
        <v>32</v>
      </c>
      <c r="X2" s="86" t="s">
        <v>33</v>
      </c>
      <c r="Y2" s="86" t="s">
        <v>34</v>
      </c>
    </row>
    <row r="3" spans="1:25" x14ac:dyDescent="0.25">
      <c r="A3" s="85" t="s">
        <v>13</v>
      </c>
      <c r="B3" s="85">
        <v>1</v>
      </c>
      <c r="C3" s="85">
        <v>1</v>
      </c>
      <c r="D3" s="87">
        <v>217592.375</v>
      </c>
      <c r="E3" s="87">
        <v>99.703604000000013</v>
      </c>
      <c r="F3" s="87">
        <v>14.444430000000002</v>
      </c>
      <c r="G3" s="87">
        <v>1.3518505000000001</v>
      </c>
      <c r="H3" s="87">
        <v>3.8888850000000001</v>
      </c>
      <c r="I3" s="87">
        <v>5.2407355000000004</v>
      </c>
      <c r="J3" s="87">
        <v>32.765957446808514</v>
      </c>
      <c r="K3" s="87">
        <v>34.918842523850643</v>
      </c>
      <c r="L3" s="87">
        <v>27.659574468085108</v>
      </c>
      <c r="M3" s="87">
        <v>31.73044753360788</v>
      </c>
      <c r="N3" s="87">
        <v>1.2765957446808511</v>
      </c>
      <c r="O3" s="87">
        <v>6.4875051466376821</v>
      </c>
      <c r="P3" s="87">
        <v>3.8297872340425534</v>
      </c>
      <c r="Q3" s="87">
        <v>11.28552633737085</v>
      </c>
      <c r="R3" s="87">
        <v>12.70516717325228</v>
      </c>
      <c r="S3" s="87">
        <v>20.881913577195984</v>
      </c>
      <c r="T3" s="87">
        <v>10.780141843971631</v>
      </c>
      <c r="U3" s="87">
        <v>19.167521225149638</v>
      </c>
      <c r="V3" s="87">
        <v>1.2765957446808509</v>
      </c>
      <c r="W3" s="87">
        <v>6.4875051466376803</v>
      </c>
      <c r="X3" s="87">
        <v>2.3404255319148937</v>
      </c>
      <c r="Y3" s="87">
        <v>8.7999221605303859</v>
      </c>
    </row>
    <row r="4" spans="1:25" x14ac:dyDescent="0.25">
      <c r="A4" s="85" t="s">
        <v>13</v>
      </c>
      <c r="B4" s="85">
        <v>1</v>
      </c>
      <c r="C4" s="85">
        <v>2</v>
      </c>
      <c r="D4" s="87">
        <v>208333.125</v>
      </c>
      <c r="E4" s="87">
        <v>99.222122999999982</v>
      </c>
      <c r="F4" s="87">
        <v>14.296282000000001</v>
      </c>
      <c r="G4" s="87">
        <v>1.85185</v>
      </c>
      <c r="H4" s="88">
        <v>4.2345636666666664</v>
      </c>
      <c r="I4" s="88">
        <v>5.7901176666666672</v>
      </c>
      <c r="J4" s="87">
        <v>28</v>
      </c>
      <c r="K4" s="87">
        <v>31.948059431330059</v>
      </c>
      <c r="L4" s="87">
        <v>25.333333333333332</v>
      </c>
      <c r="M4" s="87">
        <v>30.220045810660753</v>
      </c>
      <c r="N4" s="87">
        <v>1.7777777777777777</v>
      </c>
      <c r="O4" s="87">
        <v>7.662255660766065</v>
      </c>
      <c r="P4" s="87">
        <v>0.88888888888888884</v>
      </c>
      <c r="Q4" s="87">
        <v>5.4099328902916302</v>
      </c>
      <c r="R4" s="87">
        <v>10.34920634920635</v>
      </c>
      <c r="S4" s="87">
        <v>18.765875243833491</v>
      </c>
      <c r="T4" s="87">
        <v>11.25925925925926</v>
      </c>
      <c r="U4" s="87">
        <v>19.60587696828145</v>
      </c>
      <c r="V4" s="87">
        <v>1.7777777777777777</v>
      </c>
      <c r="W4" s="87">
        <v>7.662255660766065</v>
      </c>
      <c r="X4" s="87">
        <v>0.44444444444444442</v>
      </c>
      <c r="Y4" s="87">
        <v>3.8225537292743446</v>
      </c>
    </row>
    <row r="5" spans="1:25" x14ac:dyDescent="0.25">
      <c r="A5" s="85" t="s">
        <v>13</v>
      </c>
      <c r="B5" s="85">
        <v>1</v>
      </c>
      <c r="C5" s="85">
        <v>3</v>
      </c>
      <c r="D5" s="87">
        <v>226851.625</v>
      </c>
      <c r="E5" s="87">
        <v>96.333236999999997</v>
      </c>
      <c r="F5" s="87">
        <v>12.481469000000001</v>
      </c>
      <c r="G5" s="87">
        <v>2.0740720000000001</v>
      </c>
      <c r="H5" s="87">
        <v>3.1666634999999999</v>
      </c>
      <c r="I5" s="87">
        <v>5.2407355000000004</v>
      </c>
      <c r="J5" s="87">
        <v>23.673469387755102</v>
      </c>
      <c r="K5" s="87">
        <v>29.114329708904741</v>
      </c>
      <c r="L5" s="87">
        <v>19.591836734693878</v>
      </c>
      <c r="M5" s="87">
        <v>26.271593373913429</v>
      </c>
      <c r="N5" s="87">
        <v>1.6326530612244898</v>
      </c>
      <c r="O5" s="87">
        <v>7.3410550087164239</v>
      </c>
      <c r="P5" s="87">
        <v>2.4489795918367347</v>
      </c>
      <c r="Q5" s="87">
        <v>9.0033468575163056</v>
      </c>
      <c r="R5" s="87">
        <v>9.2711370262390673</v>
      </c>
      <c r="S5" s="87">
        <v>17.727208155982275</v>
      </c>
      <c r="T5" s="87">
        <v>7.891156462585033</v>
      </c>
      <c r="U5" s="87">
        <v>16.314644618923417</v>
      </c>
      <c r="V5" s="87">
        <v>1.6326530612244898</v>
      </c>
      <c r="W5" s="87">
        <v>7.3410550087164239</v>
      </c>
      <c r="X5" s="87">
        <v>1.4285714285714286</v>
      </c>
      <c r="Y5" s="87">
        <v>6.8645663377063153</v>
      </c>
    </row>
    <row r="6" spans="1:25" x14ac:dyDescent="0.25">
      <c r="A6" s="85" t="s">
        <v>13</v>
      </c>
      <c r="B6" s="85">
        <v>1</v>
      </c>
      <c r="C6" s="85">
        <v>4</v>
      </c>
      <c r="D6" s="87">
        <v>217592.375</v>
      </c>
      <c r="E6" s="87">
        <v>95.740645000000001</v>
      </c>
      <c r="F6" s="87">
        <v>10.777767000000001</v>
      </c>
      <c r="G6" s="87">
        <v>1.2407395000000001</v>
      </c>
      <c r="H6" s="87">
        <v>5.6481424999999996</v>
      </c>
      <c r="I6" s="87">
        <v>6.8888820000000006</v>
      </c>
      <c r="J6" s="87">
        <v>24.680851063829788</v>
      </c>
      <c r="K6" s="87">
        <v>29.788399661878806</v>
      </c>
      <c r="L6" s="87">
        <v>17.872340425531913</v>
      </c>
      <c r="M6" s="87">
        <v>25.008765450702434</v>
      </c>
      <c r="N6" s="87">
        <v>0.85106382978723405</v>
      </c>
      <c r="O6" s="87">
        <v>5.293240796259826</v>
      </c>
      <c r="P6" s="87">
        <v>5.957446808510638</v>
      </c>
      <c r="Q6" s="87">
        <v>14.127401122494526</v>
      </c>
      <c r="R6" s="87">
        <v>11.367781155015196</v>
      </c>
      <c r="S6" s="87">
        <v>19.704025449712933</v>
      </c>
      <c r="T6" s="87">
        <v>7.5177304964539005</v>
      </c>
      <c r="U6" s="87">
        <v>15.913439510055618</v>
      </c>
      <c r="V6" s="87">
        <v>0.85106382978723405</v>
      </c>
      <c r="W6" s="87">
        <v>5.293240796259826</v>
      </c>
      <c r="X6" s="87">
        <v>2.9787234042553195</v>
      </c>
      <c r="Y6" s="87">
        <v>9.9384289231171472</v>
      </c>
    </row>
    <row r="7" spans="1:25" s="85" customFormat="1" x14ac:dyDescent="0.25">
      <c r="A7" s="85" t="s">
        <v>13</v>
      </c>
      <c r="C7" s="85" t="s">
        <v>35</v>
      </c>
      <c r="D7" s="87">
        <f>AVERAGE(D3:D6)</f>
        <v>217592.375</v>
      </c>
      <c r="E7" s="87">
        <f t="shared" ref="E7:Y7" si="0">AVERAGE(E3:E6)</f>
        <v>97.749902249999991</v>
      </c>
      <c r="F7" s="87">
        <f t="shared" si="0"/>
        <v>12.999987000000001</v>
      </c>
      <c r="G7" s="87">
        <f t="shared" si="0"/>
        <v>1.6296280000000001</v>
      </c>
      <c r="H7" s="87">
        <f t="shared" si="0"/>
        <v>4.2345636666666664</v>
      </c>
      <c r="I7" s="87">
        <f t="shared" si="0"/>
        <v>5.7901176666666672</v>
      </c>
      <c r="J7" s="87">
        <f t="shared" si="0"/>
        <v>27.280069474598353</v>
      </c>
      <c r="K7" s="87">
        <f t="shared" si="0"/>
        <v>31.44240783149106</v>
      </c>
      <c r="L7" s="87">
        <f t="shared" si="0"/>
        <v>22.614271240411057</v>
      </c>
      <c r="M7" s="87">
        <f t="shared" si="0"/>
        <v>28.307713042221124</v>
      </c>
      <c r="N7" s="87">
        <f t="shared" si="0"/>
        <v>1.3845226033675884</v>
      </c>
      <c r="O7" s="87">
        <f t="shared" si="0"/>
        <v>6.6960141530949997</v>
      </c>
      <c r="P7" s="87">
        <f t="shared" si="0"/>
        <v>3.281275630819704</v>
      </c>
      <c r="Q7" s="87">
        <f t="shared" si="0"/>
        <v>9.9565518019183283</v>
      </c>
      <c r="R7" s="87">
        <f t="shared" si="0"/>
        <v>10.923322925928222</v>
      </c>
      <c r="S7" s="87">
        <f t="shared" si="0"/>
        <v>19.269755606681173</v>
      </c>
      <c r="T7" s="87">
        <f t="shared" si="0"/>
        <v>9.3620720155674562</v>
      </c>
      <c r="U7" s="87">
        <f t="shared" si="0"/>
        <v>17.750370580602532</v>
      </c>
      <c r="V7" s="87">
        <f t="shared" si="0"/>
        <v>1.3845226033675881</v>
      </c>
      <c r="W7" s="87">
        <f t="shared" si="0"/>
        <v>6.6960141530949988</v>
      </c>
      <c r="X7" s="87">
        <f t="shared" si="0"/>
        <v>1.7980412022965215</v>
      </c>
      <c r="Y7" s="87">
        <f t="shared" si="0"/>
        <v>7.3563677876570486</v>
      </c>
    </row>
    <row r="8" spans="1:25" s="85" customFormat="1" x14ac:dyDescent="0.25">
      <c r="A8" s="85" t="s">
        <v>13</v>
      </c>
      <c r="C8" s="85" t="s">
        <v>36</v>
      </c>
      <c r="D8" s="87">
        <f>STDEVA(D3:D6)/4</f>
        <v>1890.0364917387617</v>
      </c>
      <c r="E8" s="87">
        <f t="shared" ref="E8:Y8" si="1">STDEVA(E3:E6)/4</f>
        <v>0.50059214086750037</v>
      </c>
      <c r="F8" s="87">
        <f t="shared" si="1"/>
        <v>0.43238483418511836</v>
      </c>
      <c r="G8" s="87">
        <f t="shared" si="1"/>
        <v>9.9510017435275086E-2</v>
      </c>
      <c r="H8" s="87">
        <f t="shared" si="1"/>
        <v>0.26053269247044519</v>
      </c>
      <c r="I8" s="87">
        <f t="shared" si="1"/>
        <v>0.19423592775647874</v>
      </c>
      <c r="J8" s="87">
        <f t="shared" si="1"/>
        <v>1.024458874828768</v>
      </c>
      <c r="K8" s="87">
        <f t="shared" si="1"/>
        <v>0.65346787221252189</v>
      </c>
      <c r="L8" s="87">
        <f t="shared" si="1"/>
        <v>1.1589273193956451</v>
      </c>
      <c r="M8" s="87">
        <f t="shared" si="1"/>
        <v>0.79583507675681109</v>
      </c>
      <c r="N8" s="87">
        <f t="shared" si="1"/>
        <v>0.10332441086336046</v>
      </c>
      <c r="O8" s="87">
        <f t="shared" si="1"/>
        <v>0.2646125096638039</v>
      </c>
      <c r="P8" s="87">
        <f t="shared" si="1"/>
        <v>0.53772259287524471</v>
      </c>
      <c r="Q8" s="87">
        <f t="shared" si="1"/>
        <v>0.92130456152795193</v>
      </c>
      <c r="R8" s="87">
        <f t="shared" si="1"/>
        <v>0.36605555503694714</v>
      </c>
      <c r="S8" s="87">
        <f t="shared" si="1"/>
        <v>0.33606149227058768</v>
      </c>
      <c r="T8" s="87">
        <f t="shared" si="1"/>
        <v>0.48251575274347247</v>
      </c>
      <c r="U8" s="87">
        <f t="shared" si="1"/>
        <v>0.47624496276945893</v>
      </c>
      <c r="V8" s="87">
        <f t="shared" si="1"/>
        <v>0.10332441086336064</v>
      </c>
      <c r="W8" s="87">
        <f t="shared" si="1"/>
        <v>0.26461250966380617</v>
      </c>
      <c r="X8" s="87">
        <f t="shared" si="1"/>
        <v>0.27601793871360558</v>
      </c>
      <c r="Y8" s="87">
        <f t="shared" si="1"/>
        <v>0.6689637415450248</v>
      </c>
    </row>
    <row r="9" spans="1:25" x14ac:dyDescent="0.25">
      <c r="A9" s="85" t="s">
        <v>14</v>
      </c>
      <c r="B9" s="85">
        <v>2</v>
      </c>
      <c r="C9" s="85">
        <v>1</v>
      </c>
      <c r="D9" s="87">
        <v>221296.07499999998</v>
      </c>
      <c r="E9" s="87">
        <v>101.81471299999998</v>
      </c>
      <c r="F9" s="87">
        <v>14.740726</v>
      </c>
      <c r="G9" s="87">
        <v>3.9259220000000004</v>
      </c>
      <c r="H9" s="88">
        <v>2.8641946666666667</v>
      </c>
      <c r="I9" s="87">
        <v>4.7407360000000001</v>
      </c>
      <c r="J9" s="87">
        <v>35.98326359832636</v>
      </c>
      <c r="K9" s="87">
        <v>36.859908333715047</v>
      </c>
      <c r="L9" s="87">
        <v>32.635983263598327</v>
      </c>
      <c r="M9" s="87">
        <v>34.839470910506115</v>
      </c>
      <c r="N9" s="87">
        <v>2.0920502092050208</v>
      </c>
      <c r="O9" s="87">
        <v>8.3163874074386008</v>
      </c>
      <c r="P9" s="87">
        <v>1.2552301255230125</v>
      </c>
      <c r="Q9" s="87">
        <v>6.4327561105931297</v>
      </c>
      <c r="R9" s="87">
        <v>13.568439928272563</v>
      </c>
      <c r="S9" s="87">
        <v>21.61411737351985</v>
      </c>
      <c r="T9" s="87">
        <v>15.202231520223153</v>
      </c>
      <c r="U9" s="87">
        <v>22.948301605521177</v>
      </c>
      <c r="V9" s="87">
        <v>2.0920502092050208</v>
      </c>
      <c r="W9" s="87">
        <v>8.3163874074386008</v>
      </c>
      <c r="X9" s="87">
        <v>0.62761506276150625</v>
      </c>
      <c r="Y9" s="87">
        <v>4.5438568769222245</v>
      </c>
    </row>
    <row r="10" spans="1:25" x14ac:dyDescent="0.25">
      <c r="A10" s="85" t="s">
        <v>14</v>
      </c>
      <c r="B10" s="85">
        <v>2</v>
      </c>
      <c r="C10" s="85">
        <v>2</v>
      </c>
      <c r="D10" s="87">
        <v>209259.05000000002</v>
      </c>
      <c r="E10" s="87">
        <v>94.925831000000002</v>
      </c>
      <c r="F10" s="87">
        <v>14.8148</v>
      </c>
      <c r="G10" s="87">
        <v>0.44444400000000006</v>
      </c>
      <c r="H10" s="87">
        <v>3.5185149999999998</v>
      </c>
      <c r="I10" s="87">
        <v>3.9629589999999997</v>
      </c>
      <c r="J10" s="87">
        <v>24.336283185840706</v>
      </c>
      <c r="K10" s="87">
        <v>29.558910587206313</v>
      </c>
      <c r="L10" s="87">
        <v>20.79646017699115</v>
      </c>
      <c r="M10" s="87">
        <v>27.131313433126699</v>
      </c>
      <c r="N10" s="87">
        <v>0.44247787610619471</v>
      </c>
      <c r="O10" s="87">
        <v>3.8140748342903548</v>
      </c>
      <c r="P10" s="87">
        <v>3.0973451327433628</v>
      </c>
      <c r="Q10" s="87">
        <v>10.136435732949932</v>
      </c>
      <c r="R10" s="87">
        <v>9.7977243994943102</v>
      </c>
      <c r="S10" s="87">
        <v>18.240912212475823</v>
      </c>
      <c r="T10" s="87">
        <v>8.9970501474926259</v>
      </c>
      <c r="U10" s="87">
        <v>17.454649990368388</v>
      </c>
      <c r="V10" s="87">
        <v>0.44247787610619471</v>
      </c>
      <c r="W10" s="87">
        <v>3.8140748342903548</v>
      </c>
      <c r="X10" s="87">
        <v>1.5486725663716814</v>
      </c>
      <c r="Y10" s="87">
        <v>7.1487452643707119</v>
      </c>
    </row>
    <row r="11" spans="1:25" x14ac:dyDescent="0.25">
      <c r="A11" s="85" t="s">
        <v>14</v>
      </c>
      <c r="B11" s="85">
        <v>2</v>
      </c>
      <c r="C11" s="85">
        <v>3</v>
      </c>
      <c r="D11" s="87">
        <v>199999.80000000002</v>
      </c>
      <c r="E11" s="87">
        <v>93.351758500000003</v>
      </c>
      <c r="F11" s="87">
        <v>12.037025000000002</v>
      </c>
      <c r="G11" s="87">
        <v>0.22222200000000003</v>
      </c>
      <c r="H11" s="87">
        <v>3.0925894999999999</v>
      </c>
      <c r="I11" s="87">
        <v>3.3148115000000002</v>
      </c>
      <c r="J11" s="87">
        <v>29.62962962962963</v>
      </c>
      <c r="K11" s="87">
        <v>32.97896204712189</v>
      </c>
      <c r="L11" s="87">
        <v>25.925925925925927</v>
      </c>
      <c r="M11" s="87">
        <v>30.60889765970931</v>
      </c>
      <c r="N11" s="87">
        <v>0.46296296296296297</v>
      </c>
      <c r="O11" s="87">
        <v>3.9014983798568266</v>
      </c>
      <c r="P11" s="87">
        <v>3.2407407407407409</v>
      </c>
      <c r="Q11" s="87">
        <v>10.370958240367292</v>
      </c>
      <c r="R11" s="87">
        <v>12.037037037037036</v>
      </c>
      <c r="S11" s="87">
        <v>20.30053036553306</v>
      </c>
      <c r="T11" s="87">
        <v>12.037037037037036</v>
      </c>
      <c r="U11" s="87">
        <v>20.30053036553306</v>
      </c>
      <c r="V11" s="87">
        <v>0.46296296296296291</v>
      </c>
      <c r="W11" s="87">
        <v>3.9014983798568266</v>
      </c>
      <c r="X11" s="87">
        <v>1.6203703703703702</v>
      </c>
      <c r="Y11" s="87">
        <v>7.3132374322981653</v>
      </c>
    </row>
    <row r="12" spans="1:25" x14ac:dyDescent="0.25">
      <c r="A12" s="85" t="s">
        <v>14</v>
      </c>
      <c r="B12" s="85">
        <v>2</v>
      </c>
      <c r="C12" s="85">
        <v>4</v>
      </c>
      <c r="D12" s="87">
        <v>221296.07499999998</v>
      </c>
      <c r="E12" s="87">
        <v>100.148048</v>
      </c>
      <c r="F12" s="87">
        <v>13.388875500000001</v>
      </c>
      <c r="G12" s="87">
        <v>1.0185175000000002</v>
      </c>
      <c r="H12" s="87">
        <v>1.9814795000000001</v>
      </c>
      <c r="I12" s="87">
        <v>2.999997</v>
      </c>
      <c r="J12" s="87">
        <v>32.21757322175732</v>
      </c>
      <c r="K12" s="87">
        <v>34.583401572200096</v>
      </c>
      <c r="L12" s="87">
        <v>28.87029288702929</v>
      </c>
      <c r="M12" s="87">
        <v>32.500762398782676</v>
      </c>
      <c r="N12" s="87">
        <v>1.2552301255230125</v>
      </c>
      <c r="O12" s="87">
        <v>6.4327561105931297</v>
      </c>
      <c r="P12" s="87">
        <v>2.0920502092050208</v>
      </c>
      <c r="Q12" s="87">
        <v>8.3163874074386008</v>
      </c>
      <c r="R12" s="87">
        <v>11.835026897788405</v>
      </c>
      <c r="S12" s="87">
        <v>20.122029510538304</v>
      </c>
      <c r="T12" s="87">
        <v>11.85495118549512</v>
      </c>
      <c r="U12" s="87">
        <v>20.139693331056094</v>
      </c>
      <c r="V12" s="87">
        <v>1.2552301255230125</v>
      </c>
      <c r="W12" s="87">
        <v>6.4327561105931297</v>
      </c>
      <c r="X12" s="87">
        <v>1.2552301255230125</v>
      </c>
      <c r="Y12" s="87">
        <v>6.4327561105931297</v>
      </c>
    </row>
    <row r="13" spans="1:25" s="85" customFormat="1" x14ac:dyDescent="0.25">
      <c r="A13" s="85" t="s">
        <v>14</v>
      </c>
      <c r="C13" s="85" t="s">
        <v>35</v>
      </c>
      <c r="D13" s="87">
        <f>AVERAGE(D9:D12)</f>
        <v>212962.75</v>
      </c>
      <c r="E13" s="87">
        <f t="shared" ref="E13" si="2">AVERAGE(E9:E12)</f>
        <v>97.560087625000008</v>
      </c>
      <c r="F13" s="87">
        <f t="shared" ref="F13" si="3">AVERAGE(F9:F12)</f>
        <v>13.745356624999999</v>
      </c>
      <c r="G13" s="87">
        <f t="shared" ref="G13" si="4">AVERAGE(G9:G12)</f>
        <v>1.4027763750000002</v>
      </c>
      <c r="H13" s="87">
        <f t="shared" ref="H13" si="5">AVERAGE(H9:H12)</f>
        <v>2.8641946666666667</v>
      </c>
      <c r="I13" s="87">
        <f t="shared" ref="I13" si="6">AVERAGE(I9:I12)</f>
        <v>3.7546258750000003</v>
      </c>
      <c r="J13" s="87">
        <f t="shared" ref="J13" si="7">AVERAGE(J9:J12)</f>
        <v>30.541687408888503</v>
      </c>
      <c r="K13" s="87">
        <f t="shared" ref="K13" si="8">AVERAGE(K9:K12)</f>
        <v>33.495295635060835</v>
      </c>
      <c r="L13" s="87">
        <f t="shared" ref="L13" si="9">AVERAGE(L9:L12)</f>
        <v>27.057165563386175</v>
      </c>
      <c r="M13" s="87">
        <f t="shared" ref="M13" si="10">AVERAGE(M9:M12)</f>
        <v>31.270111100531203</v>
      </c>
      <c r="N13" s="87">
        <f t="shared" ref="N13" si="11">AVERAGE(N9:N12)</f>
        <v>1.0631802934492978</v>
      </c>
      <c r="O13" s="87">
        <f t="shared" ref="O13" si="12">AVERAGE(O9:O12)</f>
        <v>5.6161791830447276</v>
      </c>
      <c r="P13" s="87">
        <f t="shared" ref="P13" si="13">AVERAGE(P9:P12)</f>
        <v>2.4213415520530344</v>
      </c>
      <c r="Q13" s="87">
        <f t="shared" ref="Q13" si="14">AVERAGE(Q9:Q12)</f>
        <v>8.8141343728372377</v>
      </c>
      <c r="R13" s="87">
        <f t="shared" ref="R13" si="15">AVERAGE(R9:R12)</f>
        <v>11.809557065648079</v>
      </c>
      <c r="S13" s="87">
        <f t="shared" ref="S13" si="16">AVERAGE(S9:S12)</f>
        <v>20.069397365516757</v>
      </c>
      <c r="T13" s="87">
        <f t="shared" ref="T13" si="17">AVERAGE(T9:T12)</f>
        <v>12.022817472561984</v>
      </c>
      <c r="U13" s="87">
        <f t="shared" ref="U13" si="18">AVERAGE(U9:U12)</f>
        <v>20.21079382311968</v>
      </c>
      <c r="V13" s="87">
        <f t="shared" ref="V13" si="19">AVERAGE(V9:V12)</f>
        <v>1.0631802934492978</v>
      </c>
      <c r="W13" s="87">
        <f t="shared" ref="W13" si="20">AVERAGE(W9:W12)</f>
        <v>5.6161791830447276</v>
      </c>
      <c r="X13" s="87">
        <f t="shared" ref="X13" si="21">AVERAGE(X9:X12)</f>
        <v>1.2629720312566426</v>
      </c>
      <c r="Y13" s="87">
        <f t="shared" ref="Y13" si="22">AVERAGE(Y9:Y12)</f>
        <v>6.3596489210460581</v>
      </c>
    </row>
    <row r="14" spans="1:25" s="85" customFormat="1" x14ac:dyDescent="0.25">
      <c r="A14" s="85" t="s">
        <v>14</v>
      </c>
      <c r="C14" s="85" t="s">
        <v>36</v>
      </c>
      <c r="D14" s="87">
        <f>STDEVA(D9:D12)/4</f>
        <v>2584.5860302947485</v>
      </c>
      <c r="E14" s="87">
        <f t="shared" ref="E14:Y14" si="23">STDEVA(E9:E12)/4</f>
        <v>1.0149786325218413</v>
      </c>
      <c r="F14" s="87">
        <f t="shared" si="23"/>
        <v>0.32850498025384139</v>
      </c>
      <c r="G14" s="87">
        <f t="shared" si="23"/>
        <v>0.42880717066060342</v>
      </c>
      <c r="H14" s="87">
        <f t="shared" si="23"/>
        <v>0.16198542655450593</v>
      </c>
      <c r="I14" s="87">
        <f t="shared" si="23"/>
        <v>0.1925009357682981</v>
      </c>
      <c r="J14" s="87">
        <f t="shared" si="23"/>
        <v>1.2226868947744975</v>
      </c>
      <c r="K14" s="87">
        <f t="shared" si="23"/>
        <v>0.76738626683629585</v>
      </c>
      <c r="L14" s="87">
        <f t="shared" si="23"/>
        <v>1.2490560825791104</v>
      </c>
      <c r="M14" s="87">
        <f t="shared" si="23"/>
        <v>0.81421845728727127</v>
      </c>
      <c r="N14" s="87">
        <f t="shared" si="23"/>
        <v>0.19584160139949222</v>
      </c>
      <c r="O14" s="87">
        <f t="shared" si="23"/>
        <v>0.54286340889285967</v>
      </c>
      <c r="P14" s="87">
        <f t="shared" si="23"/>
        <v>0.23258710371451632</v>
      </c>
      <c r="Q14" s="87">
        <f t="shared" si="23"/>
        <v>0.45850517788151185</v>
      </c>
      <c r="R14" s="87">
        <f t="shared" si="23"/>
        <v>0.38712442688499676</v>
      </c>
      <c r="S14" s="87">
        <f t="shared" si="23"/>
        <v>0.34718242276222466</v>
      </c>
      <c r="T14" s="87">
        <f t="shared" si="23"/>
        <v>0.63397428441324855</v>
      </c>
      <c r="U14" s="87">
        <f t="shared" si="23"/>
        <v>0.56094016341127639</v>
      </c>
      <c r="V14" s="87">
        <f t="shared" si="23"/>
        <v>0.19584160139949222</v>
      </c>
      <c r="W14" s="87">
        <f t="shared" si="23"/>
        <v>0.54286340889285967</v>
      </c>
      <c r="X14" s="87">
        <f t="shared" si="23"/>
        <v>0.11301703255538416</v>
      </c>
      <c r="Y14" s="87">
        <f t="shared" si="23"/>
        <v>0.31736051714714086</v>
      </c>
    </row>
    <row r="15" spans="1:25" s="85" customFormat="1" x14ac:dyDescent="0.25">
      <c r="A15" s="85" t="s">
        <v>15</v>
      </c>
      <c r="B15" s="85">
        <v>3</v>
      </c>
      <c r="C15" s="85">
        <v>1</v>
      </c>
      <c r="D15" s="87">
        <v>216666.44999999998</v>
      </c>
      <c r="E15" s="87">
        <v>92.536944500000004</v>
      </c>
      <c r="F15" s="87">
        <v>14.518504</v>
      </c>
      <c r="G15" s="87">
        <v>2.4259235000000001</v>
      </c>
      <c r="H15" s="87">
        <v>5.2592540000000003</v>
      </c>
      <c r="I15" s="87">
        <v>7.6851775</v>
      </c>
      <c r="J15" s="87">
        <v>30.341880341880341</v>
      </c>
      <c r="K15" s="87">
        <v>33.424291793829951</v>
      </c>
      <c r="L15" s="87">
        <v>24.786324786324787</v>
      </c>
      <c r="M15" s="87">
        <v>29.858431086742332</v>
      </c>
      <c r="N15" s="87">
        <v>1.7094017094017093</v>
      </c>
      <c r="O15" s="87">
        <v>7.5125925400835847</v>
      </c>
      <c r="P15" s="87">
        <v>3.8461538461538463</v>
      </c>
      <c r="Q15" s="87">
        <v>11.309932474020213</v>
      </c>
      <c r="R15" s="87">
        <v>12.759462759462759</v>
      </c>
      <c r="S15" s="87">
        <v>20.928577041389147</v>
      </c>
      <c r="T15" s="87">
        <v>11.253561253561253</v>
      </c>
      <c r="U15" s="87">
        <v>19.600712244894812</v>
      </c>
      <c r="V15" s="87">
        <v>1.7094017094017095</v>
      </c>
      <c r="W15" s="87">
        <v>7.5125925400835865</v>
      </c>
      <c r="X15" s="87">
        <v>2.1367521367521367</v>
      </c>
      <c r="Y15" s="87">
        <v>8.4054041652753853</v>
      </c>
    </row>
    <row r="16" spans="1:25" s="85" customFormat="1" x14ac:dyDescent="0.25">
      <c r="A16" s="85" t="s">
        <v>15</v>
      </c>
      <c r="B16" s="85">
        <v>3</v>
      </c>
      <c r="C16" s="85">
        <v>2</v>
      </c>
      <c r="D16" s="87">
        <v>212036.82499999998</v>
      </c>
      <c r="E16" s="87">
        <v>93.777684000000008</v>
      </c>
      <c r="F16" s="87">
        <v>13.7592455</v>
      </c>
      <c r="G16" s="87">
        <v>2.6111084999999998</v>
      </c>
      <c r="H16" s="87">
        <v>2.999997</v>
      </c>
      <c r="I16" s="87">
        <v>5.6111054999999999</v>
      </c>
      <c r="J16" s="87">
        <v>24.017467248908297</v>
      </c>
      <c r="K16" s="87">
        <v>29.345589477567039</v>
      </c>
      <c r="L16" s="87">
        <v>19.213973799126638</v>
      </c>
      <c r="M16" s="87">
        <v>25.997853240038037</v>
      </c>
      <c r="N16" s="87">
        <v>1.7467248908296944</v>
      </c>
      <c r="O16" s="87">
        <v>7.594643368591445</v>
      </c>
      <c r="P16" s="87">
        <v>3.0567685589519651</v>
      </c>
      <c r="Q16" s="87">
        <v>10.069124233365018</v>
      </c>
      <c r="R16" s="87">
        <v>10.293200249532127</v>
      </c>
      <c r="S16" s="87">
        <v>18.713137895726359</v>
      </c>
      <c r="T16" s="87">
        <v>9.1703056768558966</v>
      </c>
      <c r="U16" s="87">
        <v>17.627366004022363</v>
      </c>
      <c r="V16" s="87">
        <v>1.7467248908296942</v>
      </c>
      <c r="W16" s="87">
        <v>7.594643368591445</v>
      </c>
      <c r="X16" s="87">
        <v>1.5283842794759825</v>
      </c>
      <c r="Y16" s="87">
        <v>7.1015221715501262</v>
      </c>
    </row>
    <row r="17" spans="1:25" s="85" customFormat="1" x14ac:dyDescent="0.25">
      <c r="A17" s="85" t="s">
        <v>15</v>
      </c>
      <c r="B17" s="85">
        <v>3</v>
      </c>
      <c r="C17" s="85">
        <v>3</v>
      </c>
      <c r="D17" s="87">
        <v>221296.07499999998</v>
      </c>
      <c r="E17" s="87">
        <v>90.222132000000002</v>
      </c>
      <c r="F17" s="87">
        <v>11.407396</v>
      </c>
      <c r="G17" s="87">
        <v>2.370368</v>
      </c>
      <c r="H17" s="87">
        <v>5.6851794999999994</v>
      </c>
      <c r="I17" s="87">
        <v>8.0555474999999994</v>
      </c>
      <c r="J17" s="87">
        <v>27.615062761506277</v>
      </c>
      <c r="K17" s="87">
        <v>31.701933304463587</v>
      </c>
      <c r="L17" s="87">
        <v>22.175732217573223</v>
      </c>
      <c r="M17" s="87">
        <v>28.09345827678662</v>
      </c>
      <c r="N17" s="87">
        <v>1.2552301255230125</v>
      </c>
      <c r="O17" s="87">
        <v>6.4327561105931297</v>
      </c>
      <c r="P17" s="87">
        <v>4.1841004184100417</v>
      </c>
      <c r="Q17" s="87">
        <v>11.803200915526215</v>
      </c>
      <c r="R17" s="87">
        <v>12.193664076509265</v>
      </c>
      <c r="S17" s="87">
        <v>20.438041217856835</v>
      </c>
      <c r="T17" s="87">
        <v>10.599721059972106</v>
      </c>
      <c r="U17" s="87">
        <v>19.000240792196703</v>
      </c>
      <c r="V17" s="87">
        <v>1.2552301255230125</v>
      </c>
      <c r="W17" s="87">
        <v>6.4327561105931297</v>
      </c>
      <c r="X17" s="87">
        <v>2.3012552301255229</v>
      </c>
      <c r="Y17" s="87">
        <v>8.7253923927666275</v>
      </c>
    </row>
    <row r="18" spans="1:25" s="85" customFormat="1" x14ac:dyDescent="0.25">
      <c r="A18" s="85" t="s">
        <v>15</v>
      </c>
      <c r="B18" s="85">
        <v>3</v>
      </c>
      <c r="C18" s="85">
        <v>4</v>
      </c>
      <c r="D18" s="87">
        <v>213888.67500000002</v>
      </c>
      <c r="E18" s="87">
        <v>98.092494500000015</v>
      </c>
      <c r="F18" s="87">
        <v>12.9814685</v>
      </c>
      <c r="G18" s="87">
        <v>1.6851835000000002</v>
      </c>
      <c r="H18" s="87">
        <v>5.4074020000000003</v>
      </c>
      <c r="I18" s="87">
        <v>7.0925855000000002</v>
      </c>
      <c r="J18" s="87">
        <v>38.095238095238095</v>
      </c>
      <c r="K18" s="87">
        <v>38.112926500986639</v>
      </c>
      <c r="L18" s="87">
        <v>32.467532467532465</v>
      </c>
      <c r="M18" s="87">
        <v>34.736481281257959</v>
      </c>
      <c r="N18" s="87">
        <v>1.7316017316017316</v>
      </c>
      <c r="O18" s="87">
        <v>7.5615015935977974</v>
      </c>
      <c r="P18" s="87">
        <v>3.8961038961038961</v>
      </c>
      <c r="Q18" s="87">
        <v>11.384112166812493</v>
      </c>
      <c r="R18" s="87">
        <v>15.213358070500927</v>
      </c>
      <c r="S18" s="87">
        <v>22.957178112341726</v>
      </c>
      <c r="T18" s="87">
        <v>14.430014430014429</v>
      </c>
      <c r="U18" s="87">
        <v>22.325542947643061</v>
      </c>
      <c r="V18" s="87">
        <v>1.7316017316017316</v>
      </c>
      <c r="W18" s="87">
        <v>7.5615015935977974</v>
      </c>
      <c r="X18" s="87">
        <v>2.1645021645021645</v>
      </c>
      <c r="Y18" s="87">
        <v>8.4602062021716034</v>
      </c>
    </row>
    <row r="19" spans="1:25" s="85" customFormat="1" x14ac:dyDescent="0.25">
      <c r="A19" s="85" t="s">
        <v>15</v>
      </c>
      <c r="C19" s="85" t="s">
        <v>35</v>
      </c>
      <c r="D19" s="87">
        <f>AVERAGE(D15:D18)</f>
        <v>215972.00625000001</v>
      </c>
      <c r="E19" s="87">
        <f t="shared" ref="E19" si="24">AVERAGE(E15:E18)</f>
        <v>93.657313750000014</v>
      </c>
      <c r="F19" s="87">
        <f t="shared" ref="F19" si="25">AVERAGE(F15:F18)</f>
        <v>13.166653499999999</v>
      </c>
      <c r="G19" s="87">
        <f t="shared" ref="G19" si="26">AVERAGE(G15:G18)</f>
        <v>2.273145875</v>
      </c>
      <c r="H19" s="87">
        <f t="shared" ref="H19" si="27">AVERAGE(H15:H18)</f>
        <v>4.8379581250000001</v>
      </c>
      <c r="I19" s="87">
        <f t="shared" ref="I19" si="28">AVERAGE(I15:I18)</f>
        <v>7.1111039999999992</v>
      </c>
      <c r="J19" s="87">
        <f t="shared" ref="J19" si="29">AVERAGE(J15:J18)</f>
        <v>30.017412111883253</v>
      </c>
      <c r="K19" s="87">
        <f t="shared" ref="K19" si="30">AVERAGE(K15:K18)</f>
        <v>33.146185269211806</v>
      </c>
      <c r="L19" s="87">
        <f t="shared" ref="L19" si="31">AVERAGE(L15:L18)</f>
        <v>24.660890817639277</v>
      </c>
      <c r="M19" s="87">
        <f t="shared" ref="M19" si="32">AVERAGE(M15:M18)</f>
        <v>29.671555971206239</v>
      </c>
      <c r="N19" s="87">
        <f t="shared" ref="N19" si="33">AVERAGE(N15:N18)</f>
        <v>1.6107396143390369</v>
      </c>
      <c r="O19" s="87">
        <f t="shared" ref="O19" si="34">AVERAGE(O15:O18)</f>
        <v>7.2753734032164887</v>
      </c>
      <c r="P19" s="87">
        <f t="shared" ref="P19" si="35">AVERAGE(P15:P18)</f>
        <v>3.7457816799049368</v>
      </c>
      <c r="Q19" s="87">
        <f t="shared" ref="Q19" si="36">AVERAGE(Q15:Q18)</f>
        <v>11.141592447430986</v>
      </c>
      <c r="R19" s="87">
        <f t="shared" ref="R19" si="37">AVERAGE(R15:R18)</f>
        <v>12.61492128900127</v>
      </c>
      <c r="S19" s="87">
        <f t="shared" ref="S19" si="38">AVERAGE(S15:S18)</f>
        <v>20.759233566828517</v>
      </c>
      <c r="T19" s="87">
        <f t="shared" ref="T19" si="39">AVERAGE(T15:T18)</f>
        <v>11.363400605100921</v>
      </c>
      <c r="U19" s="87">
        <f t="shared" ref="U19" si="40">AVERAGE(U15:U18)</f>
        <v>19.638465497189234</v>
      </c>
      <c r="V19" s="87">
        <f t="shared" ref="V19" si="41">AVERAGE(V15:V18)</f>
        <v>1.6107396143390369</v>
      </c>
      <c r="W19" s="87">
        <f t="shared" ref="W19" si="42">AVERAGE(W15:W18)</f>
        <v>7.2753734032164896</v>
      </c>
      <c r="X19" s="87">
        <f t="shared" ref="X19" si="43">AVERAGE(X15:X18)</f>
        <v>2.0327234527139515</v>
      </c>
      <c r="Y19" s="87">
        <f t="shared" ref="Y19" si="44">AVERAGE(Y15:Y18)</f>
        <v>8.1731312329409356</v>
      </c>
    </row>
    <row r="20" spans="1:25" s="85" customFormat="1" x14ac:dyDescent="0.25">
      <c r="A20" s="85" t="s">
        <v>15</v>
      </c>
      <c r="C20" s="85" t="s">
        <v>36</v>
      </c>
      <c r="D20" s="87">
        <f>STDEVA(D15:D18)/4</f>
        <v>1006.7882178018147</v>
      </c>
      <c r="E20" s="87">
        <f t="shared" ref="E20:Y20" si="45">STDEVA(E15:E18)/4</f>
        <v>0.82589620758975069</v>
      </c>
      <c r="F20" s="87">
        <f t="shared" si="45"/>
        <v>0.33253901676925757</v>
      </c>
      <c r="G20" s="87">
        <f t="shared" si="45"/>
        <v>0.10131547621607148</v>
      </c>
      <c r="H20" s="87">
        <f t="shared" si="45"/>
        <v>0.30949022925931408</v>
      </c>
      <c r="I20" s="87">
        <f t="shared" si="45"/>
        <v>0.26894362571221114</v>
      </c>
      <c r="J20" s="87">
        <f t="shared" si="45"/>
        <v>1.4939264052714998</v>
      </c>
      <c r="K20" s="87">
        <f t="shared" si="45"/>
        <v>0.92731976923185244</v>
      </c>
      <c r="L20" s="87">
        <f t="shared" si="45"/>
        <v>1.4201254771761711</v>
      </c>
      <c r="M20" s="87">
        <f t="shared" si="45"/>
        <v>0.93178675577415837</v>
      </c>
      <c r="N20" s="87">
        <f t="shared" si="45"/>
        <v>5.9375368850056169E-2</v>
      </c>
      <c r="O20" s="87">
        <f t="shared" si="45"/>
        <v>0.14068874280106317</v>
      </c>
      <c r="P20" s="87">
        <f t="shared" si="45"/>
        <v>0.12072124725051342</v>
      </c>
      <c r="Q20" s="87">
        <f t="shared" si="45"/>
        <v>0.18680805735645861</v>
      </c>
      <c r="R20" s="87">
        <f t="shared" si="45"/>
        <v>0.50704643459951126</v>
      </c>
      <c r="S20" s="87">
        <f t="shared" si="45"/>
        <v>0.43658975446704334</v>
      </c>
      <c r="T20" s="87">
        <f t="shared" si="45"/>
        <v>0.55544758315253284</v>
      </c>
      <c r="U20" s="87">
        <f t="shared" si="45"/>
        <v>0.49315443993817104</v>
      </c>
      <c r="V20" s="87">
        <f t="shared" si="45"/>
        <v>5.9375368850056169E-2</v>
      </c>
      <c r="W20" s="87">
        <f t="shared" si="45"/>
        <v>0.14068874280106322</v>
      </c>
      <c r="X20" s="87">
        <f t="shared" si="45"/>
        <v>8.5957222055200455E-2</v>
      </c>
      <c r="Y20" s="87">
        <f t="shared" si="45"/>
        <v>0.18198564058285743</v>
      </c>
    </row>
    <row r="21" spans="1:25" x14ac:dyDescent="0.25">
      <c r="A21" s="85" t="s">
        <v>16</v>
      </c>
      <c r="B21" s="85">
        <v>4</v>
      </c>
      <c r="C21" s="85">
        <v>1</v>
      </c>
      <c r="D21" s="87">
        <v>207407.19999999998</v>
      </c>
      <c r="E21" s="88">
        <v>95.37644783333333</v>
      </c>
      <c r="F21" s="88">
        <v>14.672824833333335</v>
      </c>
      <c r="G21" s="88">
        <v>1.3888875000000001</v>
      </c>
      <c r="H21" s="88">
        <v>3.6790086666666668</v>
      </c>
      <c r="I21" s="88">
        <v>5.0678961666666664</v>
      </c>
      <c r="J21" s="87">
        <v>22.321428571428573</v>
      </c>
      <c r="K21" s="87">
        <v>28.193812700766905</v>
      </c>
      <c r="L21" s="87">
        <v>16.964285714285715</v>
      </c>
      <c r="M21" s="87">
        <v>24.322814473246243</v>
      </c>
      <c r="N21" s="87">
        <v>1.7857142857142858</v>
      </c>
      <c r="O21" s="87">
        <v>7.6794427904113602</v>
      </c>
      <c r="P21" s="87">
        <v>3.5714285714285716</v>
      </c>
      <c r="Q21" s="87">
        <v>10.893394649130906</v>
      </c>
      <c r="R21" s="87">
        <v>10.14030612244898</v>
      </c>
      <c r="S21" s="87">
        <v>18.568516621237798</v>
      </c>
      <c r="T21" s="87">
        <v>7.7380952380952381</v>
      </c>
      <c r="U21" s="87">
        <v>16.151272604585078</v>
      </c>
      <c r="V21" s="87">
        <v>1.7857142857142856</v>
      </c>
      <c r="W21" s="87">
        <v>7.6794427904113602</v>
      </c>
      <c r="X21" s="87">
        <v>2.6785714285714284</v>
      </c>
      <c r="Y21" s="87">
        <v>9.4195984853455581</v>
      </c>
    </row>
    <row r="22" spans="1:25" x14ac:dyDescent="0.25">
      <c r="A22" s="85" t="s">
        <v>16</v>
      </c>
      <c r="B22" s="85">
        <v>4</v>
      </c>
      <c r="C22" s="85">
        <v>2</v>
      </c>
      <c r="D22" s="87">
        <v>217592.375</v>
      </c>
      <c r="E22" s="87">
        <v>90.518428</v>
      </c>
      <c r="F22" s="87">
        <v>17.518501000000001</v>
      </c>
      <c r="G22" s="87">
        <v>1.5740725</v>
      </c>
      <c r="H22" s="87">
        <v>2.4444420000000004</v>
      </c>
      <c r="I22" s="87">
        <v>4.0185145000000002</v>
      </c>
      <c r="J22" s="87">
        <v>24.25531914893617</v>
      </c>
      <c r="K22" s="87">
        <v>29.504827767200346</v>
      </c>
      <c r="L22" s="87">
        <v>20.425531914893618</v>
      </c>
      <c r="M22" s="87">
        <v>26.868615396998383</v>
      </c>
      <c r="N22" s="87">
        <v>1.2765957446808511</v>
      </c>
      <c r="O22" s="87">
        <v>6.4875051466376821</v>
      </c>
      <c r="P22" s="87">
        <v>2.5531914893617023</v>
      </c>
      <c r="Q22" s="87">
        <v>9.1945385227966696</v>
      </c>
      <c r="R22" s="87">
        <v>9.5440729483282674</v>
      </c>
      <c r="S22" s="87">
        <v>17.995050159162865</v>
      </c>
      <c r="T22" s="87">
        <v>8.6524822695035457</v>
      </c>
      <c r="U22" s="87">
        <v>17.106635817981129</v>
      </c>
      <c r="V22" s="87">
        <v>1.2765957446808509</v>
      </c>
      <c r="W22" s="87">
        <v>6.4875051466376803</v>
      </c>
      <c r="X22" s="87">
        <v>1.2765957446808509</v>
      </c>
      <c r="Y22" s="87">
        <v>6.4875051466376803</v>
      </c>
    </row>
    <row r="23" spans="1:25" x14ac:dyDescent="0.25">
      <c r="A23" s="85" t="s">
        <v>16</v>
      </c>
      <c r="B23" s="85">
        <v>4</v>
      </c>
      <c r="C23" s="85">
        <v>3</v>
      </c>
      <c r="D23" s="87">
        <v>229629.40000000002</v>
      </c>
      <c r="E23" s="87">
        <v>98.018420499999991</v>
      </c>
      <c r="F23" s="87">
        <v>12.740728000000001</v>
      </c>
      <c r="G23" s="87">
        <v>0</v>
      </c>
      <c r="H23" s="87">
        <v>4.5555510000000004</v>
      </c>
      <c r="I23" s="87">
        <v>4.5555510000000004</v>
      </c>
      <c r="J23" s="87">
        <v>25</v>
      </c>
      <c r="K23" s="87">
        <v>30.000000000000004</v>
      </c>
      <c r="L23" s="87">
        <v>20.56451612903226</v>
      </c>
      <c r="M23" s="87">
        <v>26.967251816653093</v>
      </c>
      <c r="N23" s="87">
        <v>0</v>
      </c>
      <c r="O23" s="87">
        <v>0</v>
      </c>
      <c r="P23" s="87">
        <v>4.435483870967742</v>
      </c>
      <c r="Q23" s="87">
        <v>12.157860995141993</v>
      </c>
      <c r="R23" s="87">
        <v>10.656682027649769</v>
      </c>
      <c r="S23" s="87">
        <v>19.053187653530557</v>
      </c>
      <c r="T23" s="87">
        <v>8.870967741935484</v>
      </c>
      <c r="U23" s="87">
        <v>17.328016559114527</v>
      </c>
      <c r="V23" s="87">
        <v>0</v>
      </c>
      <c r="W23" s="87">
        <v>0</v>
      </c>
      <c r="X23" s="87">
        <v>2.4193548387096775</v>
      </c>
      <c r="Y23" s="87">
        <v>8.9482755646270835</v>
      </c>
    </row>
    <row r="24" spans="1:25" x14ac:dyDescent="0.25">
      <c r="A24" s="85" t="s">
        <v>16</v>
      </c>
      <c r="B24" s="85">
        <v>4</v>
      </c>
      <c r="C24" s="85">
        <v>4</v>
      </c>
      <c r="D24" s="87">
        <v>213888.67500000002</v>
      </c>
      <c r="E24" s="87">
        <v>97.592495000000014</v>
      </c>
      <c r="F24" s="87">
        <v>13.7592455</v>
      </c>
      <c r="G24" s="87">
        <v>2.59259</v>
      </c>
      <c r="H24" s="87">
        <v>4.037033000000001</v>
      </c>
      <c r="I24" s="87">
        <v>6.6296230000000005</v>
      </c>
      <c r="J24" s="87">
        <v>29.870129870129869</v>
      </c>
      <c r="K24" s="87">
        <v>33.129672301910105</v>
      </c>
      <c r="L24" s="87">
        <v>23.80952380952381</v>
      </c>
      <c r="M24" s="87">
        <v>29.205932247399421</v>
      </c>
      <c r="N24" s="87">
        <v>2.5974025974025974</v>
      </c>
      <c r="O24" s="87">
        <v>9.2744998066973672</v>
      </c>
      <c r="P24" s="87">
        <v>3.4632034632034632</v>
      </c>
      <c r="Q24" s="87">
        <v>10.725087393964143</v>
      </c>
      <c r="R24" s="87">
        <v>13.048855905998764</v>
      </c>
      <c r="S24" s="87">
        <v>21.175876755435336</v>
      </c>
      <c r="T24" s="87">
        <v>11.832611832611832</v>
      </c>
      <c r="U24" s="87">
        <v>20.119887567035786</v>
      </c>
      <c r="V24" s="87">
        <v>2.5974025974025974</v>
      </c>
      <c r="W24" s="87">
        <v>9.2744998066973672</v>
      </c>
      <c r="X24" s="87">
        <v>1.7316017316017316</v>
      </c>
      <c r="Y24" s="87">
        <v>7.5615015935977974</v>
      </c>
    </row>
    <row r="25" spans="1:25" s="85" customFormat="1" x14ac:dyDescent="0.25">
      <c r="A25" s="85" t="s">
        <v>16</v>
      </c>
      <c r="C25" s="85" t="s">
        <v>35</v>
      </c>
      <c r="D25" s="87">
        <f>AVERAGE(D21:D24)</f>
        <v>217129.41250000001</v>
      </c>
      <c r="E25" s="87">
        <f t="shared" ref="E25" si="46">AVERAGE(E21:E24)</f>
        <v>95.376447833333344</v>
      </c>
      <c r="F25" s="87">
        <f t="shared" ref="F25" si="47">AVERAGE(F21:F24)</f>
        <v>14.672824833333335</v>
      </c>
      <c r="G25" s="87">
        <f t="shared" ref="G25" si="48">AVERAGE(G21:G24)</f>
        <v>1.3888875000000001</v>
      </c>
      <c r="H25" s="87">
        <f t="shared" ref="H25" si="49">AVERAGE(H21:H24)</f>
        <v>3.6790086666666673</v>
      </c>
      <c r="I25" s="87">
        <f t="shared" ref="I25" si="50">AVERAGE(I21:I24)</f>
        <v>5.0678961666666673</v>
      </c>
      <c r="J25" s="87">
        <f t="shared" ref="J25" si="51">AVERAGE(J21:J24)</f>
        <v>25.361719397623656</v>
      </c>
      <c r="K25" s="87">
        <f t="shared" ref="K25" si="52">AVERAGE(K21:K24)</f>
        <v>30.207078192469339</v>
      </c>
      <c r="L25" s="87">
        <f t="shared" ref="L25" si="53">AVERAGE(L21:L24)</f>
        <v>20.44096439193385</v>
      </c>
      <c r="M25" s="87">
        <f t="shared" ref="M25" si="54">AVERAGE(M21:M24)</f>
        <v>26.841153483574285</v>
      </c>
      <c r="N25" s="87">
        <f t="shared" ref="N25" si="55">AVERAGE(N21:N24)</f>
        <v>1.4149281569494336</v>
      </c>
      <c r="O25" s="87">
        <f t="shared" ref="O25" si="56">AVERAGE(O21:O24)</f>
        <v>5.8603619359366022</v>
      </c>
      <c r="P25" s="87">
        <f t="shared" ref="P25" si="57">AVERAGE(P21:P24)</f>
        <v>3.5058268487403699</v>
      </c>
      <c r="Q25" s="87">
        <f t="shared" ref="Q25" si="58">AVERAGE(Q21:Q24)</f>
        <v>10.742720390258429</v>
      </c>
      <c r="R25" s="87">
        <f t="shared" ref="R25" si="59">AVERAGE(R21:R24)</f>
        <v>10.847479251106446</v>
      </c>
      <c r="S25" s="87">
        <f t="shared" ref="S25" si="60">AVERAGE(S21:S24)</f>
        <v>19.19815779734164</v>
      </c>
      <c r="T25" s="87">
        <f t="shared" ref="T25" si="61">AVERAGE(T21:T24)</f>
        <v>9.2735392705365243</v>
      </c>
      <c r="U25" s="87">
        <f t="shared" ref="U25" si="62">AVERAGE(U21:U24)</f>
        <v>17.676453137179131</v>
      </c>
      <c r="V25" s="87">
        <f t="shared" ref="V25" si="63">AVERAGE(V21:V24)</f>
        <v>1.4149281569494334</v>
      </c>
      <c r="W25" s="87">
        <f t="shared" ref="W25" si="64">AVERAGE(W21:W24)</f>
        <v>5.8603619359366022</v>
      </c>
      <c r="X25" s="87">
        <f t="shared" ref="X25" si="65">AVERAGE(X21:X24)</f>
        <v>2.0265309358909223</v>
      </c>
      <c r="Y25" s="87">
        <f t="shared" ref="Y25" si="66">AVERAGE(Y21:Y24)</f>
        <v>8.1042201975520296</v>
      </c>
    </row>
    <row r="26" spans="1:25" s="85" customFormat="1" x14ac:dyDescent="0.25">
      <c r="A26" s="85" t="s">
        <v>16</v>
      </c>
      <c r="C26" s="85" t="s">
        <v>36</v>
      </c>
      <c r="D26" s="87">
        <f>STDEVA(D21:D24)/4</f>
        <v>2334.0228916312863</v>
      </c>
      <c r="E26" s="87">
        <f t="shared" ref="E26:Y26" si="67">STDEVA(E21:E24)/4</f>
        <v>0.85988421358834188</v>
      </c>
      <c r="F26" s="87">
        <f t="shared" si="67"/>
        <v>0.51367747292612653</v>
      </c>
      <c r="G26" s="87">
        <f t="shared" si="67"/>
        <v>0.26662245780892674</v>
      </c>
      <c r="H26" s="87">
        <f t="shared" si="67"/>
        <v>0.22456730337791911</v>
      </c>
      <c r="I26" s="87">
        <f t="shared" si="67"/>
        <v>0.2814652936752059</v>
      </c>
      <c r="J26" s="87">
        <f t="shared" si="67"/>
        <v>0.80265309714826694</v>
      </c>
      <c r="K26" s="87">
        <f t="shared" si="67"/>
        <v>0.52302866608430576</v>
      </c>
      <c r="L26" s="87">
        <f t="shared" si="67"/>
        <v>0.69895741361889363</v>
      </c>
      <c r="M26" s="87">
        <f t="shared" si="67"/>
        <v>0.49897530247566124</v>
      </c>
      <c r="N26" s="87">
        <f t="shared" si="67"/>
        <v>0.27221643124932987</v>
      </c>
      <c r="O26" s="87">
        <f t="shared" si="67"/>
        <v>1.0175802914940604</v>
      </c>
      <c r="P26" s="87">
        <f t="shared" si="67"/>
        <v>0.19245652354977225</v>
      </c>
      <c r="Q26" s="87">
        <f t="shared" si="67"/>
        <v>0.30353828977208835</v>
      </c>
      <c r="R26" s="87">
        <f t="shared" si="67"/>
        <v>0.38409592392397629</v>
      </c>
      <c r="S26" s="87">
        <f t="shared" si="67"/>
        <v>0.34690010027772405</v>
      </c>
      <c r="T26" s="87">
        <f t="shared" si="67"/>
        <v>0.44380495877737364</v>
      </c>
      <c r="U26" s="87">
        <f t="shared" si="67"/>
        <v>0.42677685660961839</v>
      </c>
      <c r="V26" s="87">
        <f t="shared" si="67"/>
        <v>0.27221643124932993</v>
      </c>
      <c r="W26" s="87">
        <f t="shared" si="67"/>
        <v>1.0175802914940599</v>
      </c>
      <c r="X26" s="87">
        <f t="shared" si="67"/>
        <v>0.16000347973291174</v>
      </c>
      <c r="Y26" s="87">
        <f t="shared" si="67"/>
        <v>0.33388372918882925</v>
      </c>
    </row>
    <row r="27" spans="1:25" x14ac:dyDescent="0.25">
      <c r="A27" s="85" t="s">
        <v>17</v>
      </c>
      <c r="B27" s="85">
        <v>5</v>
      </c>
      <c r="C27" s="85">
        <v>1</v>
      </c>
      <c r="D27" s="87">
        <v>194444.25</v>
      </c>
      <c r="E27" s="87">
        <v>99.296197000000021</v>
      </c>
      <c r="F27" s="87">
        <v>16.555539000000003</v>
      </c>
      <c r="G27" s="87">
        <v>1.2407395000000001</v>
      </c>
      <c r="H27" s="87">
        <v>3.8148110000000002</v>
      </c>
      <c r="I27" s="87">
        <v>5.0555504999999998</v>
      </c>
      <c r="J27" s="87">
        <v>34.285714285714285</v>
      </c>
      <c r="K27" s="87">
        <v>35.841150794400775</v>
      </c>
      <c r="L27" s="87">
        <v>29.047619047619047</v>
      </c>
      <c r="M27" s="87">
        <v>32.612762853252313</v>
      </c>
      <c r="N27" s="87">
        <v>0.95238095238095233</v>
      </c>
      <c r="O27" s="87">
        <v>5.6004091848166162</v>
      </c>
      <c r="P27" s="87">
        <v>4.2857142857142856</v>
      </c>
      <c r="Q27" s="87">
        <v>11.947754093080743</v>
      </c>
      <c r="R27" s="87">
        <v>13.741496598639454</v>
      </c>
      <c r="S27" s="87">
        <v>21.758501337393138</v>
      </c>
      <c r="T27" s="87">
        <v>12.380952380952381</v>
      </c>
      <c r="U27" s="87">
        <v>20.601476801908369</v>
      </c>
      <c r="V27" s="87">
        <v>0.95238095238095244</v>
      </c>
      <c r="W27" s="87">
        <v>5.6004091848166162</v>
      </c>
      <c r="X27" s="87">
        <v>2.3809523809523809</v>
      </c>
      <c r="Y27" s="87">
        <v>8.8763950809733405</v>
      </c>
    </row>
    <row r="28" spans="1:25" x14ac:dyDescent="0.25">
      <c r="A28" s="85" t="s">
        <v>17</v>
      </c>
      <c r="B28" s="85">
        <v>5</v>
      </c>
      <c r="C28" s="85">
        <v>2</v>
      </c>
      <c r="D28" s="87">
        <v>199073.875</v>
      </c>
      <c r="E28" s="87">
        <v>96.259163000000015</v>
      </c>
      <c r="F28" s="87">
        <v>14.166652500000001</v>
      </c>
      <c r="G28" s="87">
        <v>0.38888850000000003</v>
      </c>
      <c r="H28" s="87">
        <v>4.9999950000000002</v>
      </c>
      <c r="I28" s="87">
        <v>5.3888835000000004</v>
      </c>
      <c r="J28" s="87">
        <v>32.558139534883722</v>
      </c>
      <c r="K28" s="87">
        <v>34.791894935542764</v>
      </c>
      <c r="L28" s="87">
        <v>26.511627906976745</v>
      </c>
      <c r="M28" s="87">
        <v>30.99039912830963</v>
      </c>
      <c r="N28" s="87">
        <v>0.46511627906976744</v>
      </c>
      <c r="O28" s="87">
        <v>3.9105751884994282</v>
      </c>
      <c r="P28" s="87">
        <v>5.5813953488372094</v>
      </c>
      <c r="Q28" s="87">
        <v>13.665303843671952</v>
      </c>
      <c r="R28" s="87">
        <v>14.152823920265782</v>
      </c>
      <c r="S28" s="87">
        <v>22.098647468252523</v>
      </c>
      <c r="T28" s="87">
        <v>12.403100775193799</v>
      </c>
      <c r="U28" s="87">
        <v>20.620733948527285</v>
      </c>
      <c r="V28" s="87">
        <v>0.46511627906976744</v>
      </c>
      <c r="W28" s="87">
        <v>3.9105751884994282</v>
      </c>
      <c r="X28" s="87">
        <v>2.7906976744186047</v>
      </c>
      <c r="Y28" s="87">
        <v>9.6165655301491366</v>
      </c>
    </row>
    <row r="29" spans="1:25" x14ac:dyDescent="0.25">
      <c r="A29" s="85" t="s">
        <v>17</v>
      </c>
      <c r="B29" s="85">
        <v>5</v>
      </c>
      <c r="C29" s="85">
        <v>3</v>
      </c>
      <c r="D29" s="87">
        <v>236110.875</v>
      </c>
      <c r="E29" s="87">
        <v>95.351756499999993</v>
      </c>
      <c r="F29" s="87">
        <v>13.7592455</v>
      </c>
      <c r="G29" s="87">
        <v>2.3148124999999999</v>
      </c>
      <c r="H29" s="87">
        <v>6.1296235000000001</v>
      </c>
      <c r="I29" s="87">
        <v>8.4444360000000014</v>
      </c>
      <c r="J29" s="87">
        <v>24.705882352941178</v>
      </c>
      <c r="K29" s="87">
        <v>29.805028775336194</v>
      </c>
      <c r="L29" s="87">
        <v>17.254901960784313</v>
      </c>
      <c r="M29" s="87">
        <v>24.543891739605773</v>
      </c>
      <c r="N29" s="87">
        <v>1.9607843137254901</v>
      </c>
      <c r="O29" s="87">
        <v>8.0494669755283983</v>
      </c>
      <c r="P29" s="87">
        <v>5.4901960784313726</v>
      </c>
      <c r="Q29" s="87">
        <v>13.551051822898048</v>
      </c>
      <c r="R29" s="87">
        <v>11.708683473389355</v>
      </c>
      <c r="S29" s="87">
        <v>20.009718921880374</v>
      </c>
      <c r="T29" s="87">
        <v>7.973856209150326</v>
      </c>
      <c r="U29" s="87">
        <v>16.402312365313183</v>
      </c>
      <c r="V29" s="87">
        <v>1.9607843137254901</v>
      </c>
      <c r="W29" s="87">
        <v>8.0494669755283983</v>
      </c>
      <c r="X29" s="87">
        <v>2.7450980392156863</v>
      </c>
      <c r="Y29" s="87">
        <v>9.5369353397042769</v>
      </c>
    </row>
    <row r="30" spans="1:25" x14ac:dyDescent="0.25">
      <c r="A30" s="85" t="s">
        <v>17</v>
      </c>
      <c r="B30" s="85">
        <v>5</v>
      </c>
      <c r="C30" s="85">
        <v>4</v>
      </c>
      <c r="D30" s="87">
        <v>224999.77500000002</v>
      </c>
      <c r="E30" s="87">
        <v>98.277679499999991</v>
      </c>
      <c r="F30" s="87">
        <v>11.1111</v>
      </c>
      <c r="G30" s="87">
        <v>0.88888800000000012</v>
      </c>
      <c r="H30" s="87">
        <v>4.7962914999999997</v>
      </c>
      <c r="I30" s="87">
        <v>5.6851794999999994</v>
      </c>
      <c r="J30" s="87">
        <v>25.514403292181068</v>
      </c>
      <c r="K30" s="87">
        <v>30.33917519851574</v>
      </c>
      <c r="L30" s="87">
        <v>22.222222222222221</v>
      </c>
      <c r="M30" s="87">
        <v>28.125505702055708</v>
      </c>
      <c r="N30" s="87">
        <v>0.41152263374485598</v>
      </c>
      <c r="O30" s="87">
        <v>3.6780515862267289</v>
      </c>
      <c r="P30" s="87">
        <v>2.880658436213992</v>
      </c>
      <c r="Q30" s="87">
        <v>9.7718318624585514</v>
      </c>
      <c r="R30" s="87">
        <v>9.8177542621987062</v>
      </c>
      <c r="S30" s="87">
        <v>18.260205292632179</v>
      </c>
      <c r="T30" s="87">
        <v>9.0534979423868318</v>
      </c>
      <c r="U30" s="87">
        <v>17.511085121947573</v>
      </c>
      <c r="V30" s="87">
        <v>0.41152263374485598</v>
      </c>
      <c r="W30" s="87">
        <v>3.6780515862267289</v>
      </c>
      <c r="X30" s="87">
        <v>1.6460905349794239</v>
      </c>
      <c r="Y30" s="87">
        <v>7.3713703031752305</v>
      </c>
    </row>
    <row r="31" spans="1:25" x14ac:dyDescent="0.25">
      <c r="A31" s="85" t="s">
        <v>17</v>
      </c>
      <c r="C31" s="85" t="s">
        <v>35</v>
      </c>
      <c r="D31" s="87">
        <f>AVERAGE(D27:D30)</f>
        <v>213657.19375000001</v>
      </c>
      <c r="E31" s="87">
        <f t="shared" ref="E31" si="68">AVERAGE(E27:E30)</f>
        <v>97.296199000000001</v>
      </c>
      <c r="F31" s="87">
        <f t="shared" ref="F31" si="69">AVERAGE(F27:F30)</f>
        <v>13.898134250000002</v>
      </c>
      <c r="G31" s="87">
        <f t="shared" ref="G31" si="70">AVERAGE(G27:G30)</f>
        <v>1.2083321250000001</v>
      </c>
      <c r="H31" s="87">
        <f t="shared" ref="H31" si="71">AVERAGE(H27:H30)</f>
        <v>4.9351802500000002</v>
      </c>
      <c r="I31" s="87">
        <f t="shared" ref="I31" si="72">AVERAGE(I27:I30)</f>
        <v>6.1435123750000011</v>
      </c>
      <c r="J31" s="87">
        <f t="shared" ref="J31" si="73">AVERAGE(J27:J30)</f>
        <v>29.266034866430065</v>
      </c>
      <c r="K31" s="87">
        <f t="shared" ref="K31" si="74">AVERAGE(K27:K30)</f>
        <v>32.694312425948873</v>
      </c>
      <c r="L31" s="87">
        <f t="shared" ref="L31" si="75">AVERAGE(L27:L30)</f>
        <v>23.759092784400579</v>
      </c>
      <c r="M31" s="87">
        <f t="shared" ref="M31" si="76">AVERAGE(M27:M30)</f>
        <v>29.068139855805853</v>
      </c>
      <c r="N31" s="87">
        <f t="shared" ref="N31" si="77">AVERAGE(N27:N30)</f>
        <v>0.94745104473026642</v>
      </c>
      <c r="O31" s="87">
        <f t="shared" ref="O31" si="78">AVERAGE(O27:O30)</f>
        <v>5.3096257337677937</v>
      </c>
      <c r="P31" s="87">
        <f t="shared" ref="P31" si="79">AVERAGE(P27:P30)</f>
        <v>4.5594910372992148</v>
      </c>
      <c r="Q31" s="87">
        <f t="shared" ref="Q31" si="80">AVERAGE(Q27:Q30)</f>
        <v>12.233985405527324</v>
      </c>
      <c r="R31" s="87">
        <f t="shared" ref="R31" si="81">AVERAGE(R27:R30)</f>
        <v>12.355189563623323</v>
      </c>
      <c r="S31" s="87">
        <f t="shared" ref="S31" si="82">AVERAGE(S27:S30)</f>
        <v>20.531768255039555</v>
      </c>
      <c r="T31" s="87">
        <f t="shared" ref="T31" si="83">AVERAGE(T27:T30)</f>
        <v>10.452851826920835</v>
      </c>
      <c r="U31" s="87">
        <f t="shared" ref="U31" si="84">AVERAGE(U27:U30)</f>
        <v>18.783902059424101</v>
      </c>
      <c r="V31" s="87">
        <f t="shared" ref="V31" si="85">AVERAGE(V27:V30)</f>
        <v>0.94745104473026653</v>
      </c>
      <c r="W31" s="87">
        <f t="shared" ref="W31" si="86">AVERAGE(W27:W30)</f>
        <v>5.3096257337677937</v>
      </c>
      <c r="X31" s="87">
        <f t="shared" ref="X31" si="87">AVERAGE(X27:X30)</f>
        <v>2.3907096573915241</v>
      </c>
      <c r="Y31" s="87">
        <f t="shared" ref="Y31" si="88">AVERAGE(Y27:Y30)</f>
        <v>8.8503165635004972</v>
      </c>
    </row>
    <row r="32" spans="1:25" x14ac:dyDescent="0.25">
      <c r="A32" s="85" t="s">
        <v>17</v>
      </c>
      <c r="C32" s="85" t="s">
        <v>36</v>
      </c>
      <c r="D32" s="87">
        <f>STDEVA(D27:D30)/4</f>
        <v>5030.3916853673436</v>
      </c>
      <c r="E32" s="87">
        <f t="shared" ref="E32:Y32" si="89">STDEVA(E27:E30)/4</f>
        <v>0.45229959358138566</v>
      </c>
      <c r="F32" s="87">
        <f t="shared" si="89"/>
        <v>0.55753834045021855</v>
      </c>
      <c r="G32" s="87">
        <f t="shared" si="89"/>
        <v>0.20406705708360748</v>
      </c>
      <c r="H32" s="87">
        <f t="shared" si="89"/>
        <v>0.23740844597226021</v>
      </c>
      <c r="I32" s="87">
        <f t="shared" si="89"/>
        <v>0.38884027174905444</v>
      </c>
      <c r="J32" s="87">
        <f t="shared" si="89"/>
        <v>1.2153948692676344</v>
      </c>
      <c r="K32" s="87">
        <f t="shared" si="89"/>
        <v>0.76644574002684618</v>
      </c>
      <c r="L32" s="87">
        <f t="shared" si="89"/>
        <v>1.2926992837395173</v>
      </c>
      <c r="M32" s="87">
        <f t="shared" si="89"/>
        <v>0.88525906130058485</v>
      </c>
      <c r="N32" s="87">
        <f t="shared" si="89"/>
        <v>0.17950944183083764</v>
      </c>
      <c r="O32" s="87">
        <f t="shared" si="89"/>
        <v>0.50436969064938264</v>
      </c>
      <c r="P32" s="87">
        <f t="shared" si="89"/>
        <v>0.31635729101312166</v>
      </c>
      <c r="Q32" s="87">
        <f t="shared" si="89"/>
        <v>0.45477707114332167</v>
      </c>
      <c r="R32" s="87">
        <f t="shared" si="89"/>
        <v>0.50020588488520601</v>
      </c>
      <c r="S32" s="87">
        <f t="shared" si="89"/>
        <v>0.4423544563510064</v>
      </c>
      <c r="T32" s="87">
        <f t="shared" si="89"/>
        <v>0.57053800037373925</v>
      </c>
      <c r="U32" s="87">
        <f t="shared" si="89"/>
        <v>0.53947431512780697</v>
      </c>
      <c r="V32" s="87">
        <f t="shared" si="89"/>
        <v>0.17950944183083758</v>
      </c>
      <c r="W32" s="87">
        <f t="shared" si="89"/>
        <v>0.50436969064938264</v>
      </c>
      <c r="X32" s="87">
        <f t="shared" si="89"/>
        <v>0.13229814662679507</v>
      </c>
      <c r="Y32" s="87">
        <f t="shared" si="89"/>
        <v>0.26006990056878887</v>
      </c>
    </row>
    <row r="33" spans="1:25" x14ac:dyDescent="0.25">
      <c r="A33" s="85" t="s">
        <v>46</v>
      </c>
      <c r="B33" s="85">
        <v>8</v>
      </c>
      <c r="C33" s="85">
        <v>1</v>
      </c>
      <c r="D33" s="87">
        <v>224073.85</v>
      </c>
      <c r="E33" s="88">
        <v>101.102</v>
      </c>
      <c r="F33" s="87">
        <v>14.407392999999999</v>
      </c>
      <c r="G33" s="87">
        <v>2.6111084999999998</v>
      </c>
      <c r="H33" s="87">
        <v>4.12</v>
      </c>
      <c r="I33" s="88">
        <f>AVERAGE(I34:I36)</f>
        <v>6.7314747500000003</v>
      </c>
      <c r="J33" s="87">
        <v>35.950413223140494</v>
      </c>
      <c r="K33" s="87">
        <v>36.840298253195897</v>
      </c>
      <c r="L33" s="87">
        <v>28.099173553719009</v>
      </c>
      <c r="M33" s="87">
        <v>32.011301895553103</v>
      </c>
      <c r="N33" s="87">
        <v>2.4793388429752068</v>
      </c>
      <c r="O33" s="87">
        <v>9.0594476788341609</v>
      </c>
      <c r="P33" s="87">
        <v>5.3719008264462813</v>
      </c>
      <c r="Q33" s="87">
        <v>13.401514349513109</v>
      </c>
      <c r="R33" s="87">
        <v>15.230224321133413</v>
      </c>
      <c r="S33" s="87">
        <v>22.970628543413063</v>
      </c>
      <c r="T33" s="87">
        <v>11.983471074380166</v>
      </c>
      <c r="U33" s="87">
        <v>20.253325183968261</v>
      </c>
      <c r="V33" s="87">
        <v>2.4793388429752068</v>
      </c>
      <c r="W33" s="87">
        <v>9.0594476788341609</v>
      </c>
      <c r="X33" s="87">
        <v>2.8925619834710745</v>
      </c>
      <c r="Y33" s="87">
        <v>9.7921992644471079</v>
      </c>
    </row>
    <row r="34" spans="1:25" x14ac:dyDescent="0.25">
      <c r="A34" s="85" t="s">
        <v>46</v>
      </c>
      <c r="B34" s="85">
        <v>8</v>
      </c>
      <c r="C34" s="85">
        <v>2</v>
      </c>
      <c r="D34" s="87">
        <v>218518.30000000002</v>
      </c>
      <c r="E34" s="87">
        <v>96.95360675000002</v>
      </c>
      <c r="F34" s="87">
        <v>14.462948500000001</v>
      </c>
      <c r="G34" s="87">
        <v>3.1666634999999999</v>
      </c>
      <c r="H34" s="87">
        <v>3.7499962500000001</v>
      </c>
      <c r="I34" s="87">
        <v>6.91665975</v>
      </c>
      <c r="J34" s="87">
        <v>31.779661016949152</v>
      </c>
      <c r="K34" s="87">
        <v>34.314460262098315</v>
      </c>
      <c r="L34" s="87">
        <v>25.423728813559322</v>
      </c>
      <c r="M34" s="87">
        <v>30.279553675584598</v>
      </c>
      <c r="N34" s="87">
        <v>2.5423728813559321</v>
      </c>
      <c r="O34" s="87">
        <v>9.1748692976948689</v>
      </c>
      <c r="P34" s="87">
        <v>3.8135593220338984</v>
      </c>
      <c r="Q34" s="87">
        <v>11.261277543979846</v>
      </c>
      <c r="R34" s="87">
        <v>13.861985472154965</v>
      </c>
      <c r="S34" s="87">
        <v>21.858576048954632</v>
      </c>
      <c r="T34" s="87">
        <v>12.429378531073446</v>
      </c>
      <c r="U34" s="87">
        <v>20.643562277885788</v>
      </c>
      <c r="V34" s="87">
        <v>2.5423728813559325</v>
      </c>
      <c r="W34" s="87">
        <v>9.1748692976948689</v>
      </c>
      <c r="X34" s="87">
        <v>1.9067796610169492</v>
      </c>
      <c r="Y34" s="87">
        <v>7.9371175655088084</v>
      </c>
    </row>
    <row r="35" spans="1:25" x14ac:dyDescent="0.25">
      <c r="A35" s="85" t="s">
        <v>46</v>
      </c>
      <c r="B35" s="85">
        <v>8</v>
      </c>
      <c r="C35" s="85">
        <v>3</v>
      </c>
      <c r="D35" s="87">
        <v>217592.375</v>
      </c>
      <c r="E35" s="87">
        <v>93.592499000000004</v>
      </c>
      <c r="F35" s="87">
        <v>13.129616500000001</v>
      </c>
      <c r="G35" s="87">
        <v>1.0185175000000002</v>
      </c>
      <c r="H35" s="87">
        <v>3.8888850000000001</v>
      </c>
      <c r="I35" s="87">
        <v>4.9074025000000008</v>
      </c>
      <c r="J35" s="87">
        <v>31.914893617021278</v>
      </c>
      <c r="K35" s="87">
        <v>34.397616818560365</v>
      </c>
      <c r="L35" s="87">
        <v>27.23404255319149</v>
      </c>
      <c r="M35" s="87">
        <v>31.457264644193025</v>
      </c>
      <c r="N35" s="87">
        <v>1.2765957446808511</v>
      </c>
      <c r="O35" s="87">
        <v>6.4875051466376821</v>
      </c>
      <c r="P35" s="87">
        <v>3.4042553191489362</v>
      </c>
      <c r="Q35" s="87">
        <v>10.632346576316278</v>
      </c>
      <c r="R35" s="87">
        <v>12.70516717325228</v>
      </c>
      <c r="S35" s="87">
        <v>20.881913577195984</v>
      </c>
      <c r="T35" s="87">
        <v>12.056737588652481</v>
      </c>
      <c r="U35" s="87">
        <v>20.317868725932836</v>
      </c>
      <c r="V35" s="87">
        <v>1.2765957446808509</v>
      </c>
      <c r="W35" s="87">
        <v>6.4875051466376803</v>
      </c>
      <c r="X35" s="87">
        <v>1.7021276595744681</v>
      </c>
      <c r="Y35" s="87">
        <v>7.4964992229752259</v>
      </c>
    </row>
    <row r="36" spans="1:25" x14ac:dyDescent="0.25">
      <c r="A36" s="85" t="s">
        <v>46</v>
      </c>
      <c r="B36" s="85">
        <v>8</v>
      </c>
      <c r="C36" s="85">
        <v>4</v>
      </c>
      <c r="D36" s="87">
        <v>222222</v>
      </c>
      <c r="E36" s="87">
        <v>91.203612500000006</v>
      </c>
      <c r="F36" s="87">
        <v>13.351838500000001</v>
      </c>
      <c r="G36" s="87">
        <v>2.6296270000000002</v>
      </c>
      <c r="H36" s="87">
        <v>5.7407350000000008</v>
      </c>
      <c r="I36" s="87">
        <v>8.3703620000000001</v>
      </c>
      <c r="J36" s="87">
        <v>34.583333333333336</v>
      </c>
      <c r="K36" s="87">
        <v>36.020590954147721</v>
      </c>
      <c r="L36" s="87">
        <v>27.083333333333332</v>
      </c>
      <c r="M36" s="87">
        <v>31.360193632010947</v>
      </c>
      <c r="N36" s="87">
        <v>2.0833333333333335</v>
      </c>
      <c r="O36" s="87">
        <v>8.2989210679332803</v>
      </c>
      <c r="P36" s="87">
        <v>5.416666666666667</v>
      </c>
      <c r="Q36" s="87">
        <v>13.458283800809104</v>
      </c>
      <c r="R36" s="87">
        <v>15.654761904761905</v>
      </c>
      <c r="S36" s="87">
        <v>23.307204693642696</v>
      </c>
      <c r="T36" s="87">
        <v>13.750000000000002</v>
      </c>
      <c r="U36" s="87">
        <v>21.765576083686231</v>
      </c>
      <c r="V36" s="87">
        <v>2.083333333333333</v>
      </c>
      <c r="W36" s="87">
        <v>8.2989210679332803</v>
      </c>
      <c r="X36" s="87">
        <v>2.7083333333333335</v>
      </c>
      <c r="Y36" s="87">
        <v>9.4722643603497101</v>
      </c>
    </row>
    <row r="37" spans="1:25" x14ac:dyDescent="0.25">
      <c r="A37" s="85" t="s">
        <v>46</v>
      </c>
      <c r="C37" s="85" t="s">
        <v>35</v>
      </c>
      <c r="D37" s="87">
        <f>AVERAGE(D33:D36)</f>
        <v>220601.63125000001</v>
      </c>
      <c r="E37" s="87">
        <f t="shared" ref="E37:X37" si="90">AVERAGE(E33:E36)</f>
        <v>95.712929562500008</v>
      </c>
      <c r="F37" s="87">
        <f t="shared" si="90"/>
        <v>13.837949125000002</v>
      </c>
      <c r="G37" s="87">
        <f t="shared" si="90"/>
        <v>2.3564791249999999</v>
      </c>
      <c r="H37" s="87">
        <f t="shared" si="90"/>
        <v>4.3749040625000006</v>
      </c>
      <c r="I37" s="87">
        <f t="shared" si="90"/>
        <v>6.7314747500000003</v>
      </c>
      <c r="J37" s="87">
        <f t="shared" si="90"/>
        <v>33.557075297611064</v>
      </c>
      <c r="K37" s="87">
        <f t="shared" si="90"/>
        <v>35.393241572000576</v>
      </c>
      <c r="L37" s="87">
        <f t="shared" si="90"/>
        <v>26.960069563450787</v>
      </c>
      <c r="M37" s="87">
        <f t="shared" si="90"/>
        <v>31.277078461835416</v>
      </c>
      <c r="N37" s="87">
        <f t="shared" si="90"/>
        <v>2.0954102005863309</v>
      </c>
      <c r="O37" s="87">
        <f t="shared" si="90"/>
        <v>8.2551857977749972</v>
      </c>
      <c r="P37" s="87">
        <f t="shared" si="90"/>
        <v>4.5015955335739459</v>
      </c>
      <c r="Q37" s="87">
        <f t="shared" si="90"/>
        <v>12.188355567654584</v>
      </c>
      <c r="R37" s="87">
        <f t="shared" si="90"/>
        <v>14.36303471782564</v>
      </c>
      <c r="S37" s="87">
        <f t="shared" si="90"/>
        <v>22.254580715801595</v>
      </c>
      <c r="T37" s="87">
        <f t="shared" si="90"/>
        <v>12.554896798526524</v>
      </c>
      <c r="U37" s="87">
        <f t="shared" si="90"/>
        <v>20.745083067868279</v>
      </c>
      <c r="V37" s="87">
        <f t="shared" si="90"/>
        <v>2.0954102005863309</v>
      </c>
      <c r="W37" s="87">
        <f t="shared" si="90"/>
        <v>8.2551857977749972</v>
      </c>
      <c r="X37" s="87">
        <f t="shared" si="90"/>
        <v>2.3024506593489562</v>
      </c>
    </row>
    <row r="38" spans="1:25" x14ac:dyDescent="0.25">
      <c r="A38" s="85" t="s">
        <v>46</v>
      </c>
      <c r="C38" s="85" t="s">
        <v>36</v>
      </c>
      <c r="D38" s="87">
        <f>STDEVA(D33:D36)/4</f>
        <v>764.82283091710633</v>
      </c>
      <c r="E38" s="87">
        <f t="shared" ref="E38:X38" si="91">STDEVA(E33:E36)/4</f>
        <v>1.07443324405297</v>
      </c>
      <c r="F38" s="87">
        <f t="shared" si="91"/>
        <v>0.1739809132792233</v>
      </c>
      <c r="G38" s="87">
        <f t="shared" si="91"/>
        <v>0.23210925551059142</v>
      </c>
      <c r="H38" s="87">
        <f t="shared" si="91"/>
        <v>0.23081353107667701</v>
      </c>
      <c r="I38" s="87">
        <f t="shared" si="91"/>
        <v>0.35494965827499242</v>
      </c>
      <c r="J38" s="87">
        <f t="shared" si="91"/>
        <v>0.51310399731332168</v>
      </c>
      <c r="K38" s="87">
        <f t="shared" si="91"/>
        <v>0.31099899685428178</v>
      </c>
      <c r="L38" s="87">
        <f t="shared" si="91"/>
        <v>0.27943976529295672</v>
      </c>
      <c r="M38" s="87">
        <f t="shared" si="91"/>
        <v>0.18105679021780985</v>
      </c>
      <c r="N38" s="87">
        <f t="shared" si="91"/>
        <v>0.14561506077452896</v>
      </c>
      <c r="O38" s="87">
        <f t="shared" si="91"/>
        <v>0.31021708029790801</v>
      </c>
      <c r="P38" s="87">
        <f t="shared" si="91"/>
        <v>0.26110086875916266</v>
      </c>
      <c r="Q38" s="87">
        <f t="shared" si="91"/>
        <v>0.36415168515531088</v>
      </c>
      <c r="R38" s="87">
        <f t="shared" si="91"/>
        <v>0.33603546673839063</v>
      </c>
      <c r="S38" s="87">
        <f t="shared" si="91"/>
        <v>0.27620103260296863</v>
      </c>
      <c r="T38" s="87">
        <f t="shared" si="91"/>
        <v>0.20507704112495032</v>
      </c>
      <c r="U38" s="87">
        <f t="shared" si="91"/>
        <v>0.17535977164015815</v>
      </c>
      <c r="V38" s="87">
        <f t="shared" si="91"/>
        <v>0.14561506077452896</v>
      </c>
      <c r="W38" s="87">
        <f t="shared" si="91"/>
        <v>0.31021708029790612</v>
      </c>
      <c r="X38" s="87">
        <f t="shared" si="91"/>
        <v>0.14648061325629658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1"/>
  <sheetViews>
    <sheetView tabSelected="1" zoomScale="90" zoomScaleNormal="90" workbookViewId="0">
      <selection activeCell="P21" sqref="P21"/>
    </sheetView>
  </sheetViews>
  <sheetFormatPr baseColWidth="10" defaultRowHeight="15" x14ac:dyDescent="0.25"/>
  <cols>
    <col min="2" max="2" width="19.7109375" customWidth="1"/>
    <col min="3" max="3" width="6.140625" customWidth="1"/>
    <col min="4" max="4" width="3.5703125" style="85" customWidth="1"/>
    <col min="5" max="5" width="4.5703125" style="85" customWidth="1"/>
    <col min="6" max="6" width="4.7109375" customWidth="1"/>
    <col min="7" max="7" width="4.5703125" style="85" customWidth="1"/>
    <col min="8" max="8" width="3.7109375" style="85" customWidth="1"/>
    <col min="9" max="9" width="5.42578125" customWidth="1"/>
    <col min="10" max="10" width="4.42578125" style="85" customWidth="1"/>
    <col min="11" max="11" width="3.140625" style="85" customWidth="1"/>
    <col min="12" max="12" width="6.7109375" customWidth="1"/>
    <col min="13" max="13" width="4.7109375" customWidth="1"/>
    <col min="14" max="14" width="3.85546875" style="85" customWidth="1"/>
    <col min="15" max="15" width="11.42578125" style="85"/>
    <col min="16" max="16" width="20.42578125" customWidth="1"/>
    <col min="17" max="17" width="5.7109375" customWidth="1"/>
    <col min="18" max="18" width="4.7109375" style="85" customWidth="1"/>
    <col min="19" max="19" width="4.28515625" style="85" customWidth="1"/>
    <col min="20" max="20" width="4.7109375" customWidth="1"/>
    <col min="21" max="22" width="4.42578125" style="85" customWidth="1"/>
    <col min="23" max="23" width="5" style="85" customWidth="1"/>
    <col min="24" max="24" width="5.28515625" customWidth="1"/>
    <col min="25" max="25" width="3.5703125" customWidth="1"/>
  </cols>
  <sheetData>
    <row r="1" spans="2:29" s="85" customFormat="1" ht="23.25" x14ac:dyDescent="0.35">
      <c r="L1" s="94" t="s">
        <v>37</v>
      </c>
    </row>
    <row r="2" spans="2:29" s="85" customFormat="1" x14ac:dyDescent="0.25"/>
    <row r="4" spans="2:29" ht="45" customHeight="1" x14ac:dyDescent="0.25">
      <c r="B4" s="127" t="s">
        <v>38</v>
      </c>
      <c r="C4" s="156" t="s">
        <v>4</v>
      </c>
      <c r="D4" s="156"/>
      <c r="E4" s="156"/>
      <c r="F4" s="156" t="s">
        <v>5</v>
      </c>
      <c r="G4" s="156"/>
      <c r="H4" s="156"/>
      <c r="I4" s="156" t="s">
        <v>42</v>
      </c>
      <c r="J4" s="156"/>
      <c r="K4" s="156"/>
      <c r="L4" s="156" t="s">
        <v>43</v>
      </c>
      <c r="M4" s="156"/>
      <c r="N4" s="156"/>
      <c r="O4" s="128"/>
      <c r="P4" s="129" t="s">
        <v>40</v>
      </c>
      <c r="Q4" s="156" t="s">
        <v>4</v>
      </c>
      <c r="R4" s="156"/>
      <c r="S4" s="156"/>
      <c r="T4" s="156" t="s">
        <v>5</v>
      </c>
      <c r="U4" s="156"/>
      <c r="V4" s="156"/>
      <c r="W4" s="156" t="s">
        <v>42</v>
      </c>
      <c r="X4" s="156"/>
      <c r="Y4" s="156"/>
    </row>
    <row r="5" spans="2:29" s="85" customFormat="1" ht="24.75" customHeight="1" x14ac:dyDescent="0.25">
      <c r="B5" s="130"/>
      <c r="C5" s="131" t="s">
        <v>55</v>
      </c>
      <c r="D5" s="131" t="s">
        <v>36</v>
      </c>
      <c r="E5" s="131" t="s">
        <v>54</v>
      </c>
      <c r="F5" s="131" t="s">
        <v>55</v>
      </c>
      <c r="G5" s="131" t="s">
        <v>36</v>
      </c>
      <c r="H5" s="131" t="s">
        <v>54</v>
      </c>
      <c r="I5" s="131" t="s">
        <v>55</v>
      </c>
      <c r="J5" s="131" t="s">
        <v>36</v>
      </c>
      <c r="K5" s="131" t="s">
        <v>54</v>
      </c>
      <c r="L5" s="131" t="s">
        <v>55</v>
      </c>
      <c r="M5" s="131" t="s">
        <v>36</v>
      </c>
      <c r="N5" s="132" t="s">
        <v>54</v>
      </c>
      <c r="O5" s="133"/>
      <c r="P5" s="134"/>
      <c r="Q5" s="131" t="s">
        <v>55</v>
      </c>
      <c r="R5" s="131" t="s">
        <v>36</v>
      </c>
      <c r="S5" s="131" t="s">
        <v>54</v>
      </c>
      <c r="T5" s="131" t="s">
        <v>55</v>
      </c>
      <c r="U5" s="131" t="s">
        <v>36</v>
      </c>
      <c r="V5" s="131" t="s">
        <v>54</v>
      </c>
      <c r="W5" s="131" t="s">
        <v>55</v>
      </c>
      <c r="X5" s="131" t="s">
        <v>36</v>
      </c>
      <c r="Y5" s="131" t="s">
        <v>54</v>
      </c>
    </row>
    <row r="6" spans="2:29" ht="15.75" x14ac:dyDescent="0.25">
      <c r="B6" s="135" t="s">
        <v>13</v>
      </c>
      <c r="C6" s="136">
        <v>98.627061866666665</v>
      </c>
      <c r="D6" s="136">
        <v>3.6804545103151214</v>
      </c>
      <c r="E6" s="136" t="s">
        <v>48</v>
      </c>
      <c r="F6" s="136">
        <v>16.503687199999998</v>
      </c>
      <c r="G6" s="136">
        <v>0.63047568235349993</v>
      </c>
      <c r="H6" s="136" t="s">
        <v>49</v>
      </c>
      <c r="I6" s="136">
        <v>11.723445066666665</v>
      </c>
      <c r="J6" s="136">
        <v>1.0749250333678217</v>
      </c>
      <c r="K6" s="136" t="s">
        <v>51</v>
      </c>
      <c r="L6" s="136">
        <v>7.1111040000000001</v>
      </c>
      <c r="M6" s="137">
        <v>0.5394251121070448</v>
      </c>
      <c r="N6" s="135" t="s">
        <v>48</v>
      </c>
      <c r="O6" s="128"/>
      <c r="P6" s="128" t="s">
        <v>13</v>
      </c>
      <c r="Q6" s="138">
        <v>59.585125599999998</v>
      </c>
      <c r="R6" s="138">
        <v>1.7964332242996583</v>
      </c>
      <c r="S6" s="138" t="s">
        <v>48</v>
      </c>
      <c r="T6" s="138">
        <v>10.2740638</v>
      </c>
      <c r="U6" s="138">
        <v>0.6635965225202296</v>
      </c>
      <c r="V6" s="138" t="s">
        <v>47</v>
      </c>
      <c r="W6" s="138">
        <v>3.2962930000000004</v>
      </c>
      <c r="X6" s="138">
        <v>0.66980874504479282</v>
      </c>
      <c r="Y6" s="128" t="s">
        <v>47</v>
      </c>
    </row>
    <row r="7" spans="2:29" ht="15.75" x14ac:dyDescent="0.25">
      <c r="B7" s="128" t="s">
        <v>14</v>
      </c>
      <c r="C7" s="138">
        <v>93.407314</v>
      </c>
      <c r="D7" s="138">
        <v>2.9166851098847482</v>
      </c>
      <c r="E7" s="138" t="s">
        <v>47</v>
      </c>
      <c r="F7" s="138">
        <v>13.540727199999999</v>
      </c>
      <c r="G7" s="138">
        <v>0.98016818675729966</v>
      </c>
      <c r="H7" s="138" t="s">
        <v>47</v>
      </c>
      <c r="I7" s="138">
        <v>18.503685200000003</v>
      </c>
      <c r="J7" s="138">
        <v>2.8746947794308695</v>
      </c>
      <c r="K7" s="138" t="s">
        <v>53</v>
      </c>
      <c r="L7" s="138">
        <v>13.703690000000002</v>
      </c>
      <c r="M7" s="139">
        <v>2.9421586078202178</v>
      </c>
      <c r="N7" s="128" t="s">
        <v>49</v>
      </c>
      <c r="O7" s="128"/>
      <c r="P7" s="128" t="s">
        <v>14</v>
      </c>
      <c r="Q7" s="138">
        <v>53.508293199999997</v>
      </c>
      <c r="R7" s="138">
        <v>1.7284106407542275</v>
      </c>
      <c r="S7" s="138" t="s">
        <v>47</v>
      </c>
      <c r="T7" s="138">
        <v>11.433321899999999</v>
      </c>
      <c r="U7" s="138">
        <v>0.77895996163595327</v>
      </c>
      <c r="V7" s="138" t="s">
        <v>48</v>
      </c>
      <c r="W7" s="138">
        <v>5.5222166999999995</v>
      </c>
      <c r="X7" s="138">
        <v>0.71130568548998896</v>
      </c>
      <c r="Y7" s="128" t="s">
        <v>47</v>
      </c>
    </row>
    <row r="8" spans="2:29" ht="15.75" x14ac:dyDescent="0.25">
      <c r="B8" s="128" t="s">
        <v>57</v>
      </c>
      <c r="C8" s="138">
        <v>100.518418</v>
      </c>
      <c r="D8" s="138">
        <v>0.94830150827671511</v>
      </c>
      <c r="E8" s="138" t="s">
        <v>48</v>
      </c>
      <c r="F8" s="138">
        <v>13.985171200000002</v>
      </c>
      <c r="G8" s="138">
        <v>0.52259368867101041</v>
      </c>
      <c r="H8" s="138" t="s">
        <v>48</v>
      </c>
      <c r="I8" s="138">
        <v>11.051840800000001</v>
      </c>
      <c r="J8" s="138">
        <v>0.15204729801023556</v>
      </c>
      <c r="K8" s="138" t="s">
        <v>48</v>
      </c>
      <c r="L8" s="138">
        <v>4.0592552</v>
      </c>
      <c r="M8" s="139">
        <v>0.33923411993779934</v>
      </c>
      <c r="N8" s="140" t="s">
        <v>47</v>
      </c>
      <c r="O8" s="128"/>
      <c r="P8" s="128" t="s">
        <v>58</v>
      </c>
      <c r="Q8" s="138">
        <v>61.555496500000004</v>
      </c>
      <c r="R8" s="138">
        <v>1.1901149919217149</v>
      </c>
      <c r="S8" s="138" t="s">
        <v>48</v>
      </c>
      <c r="T8" s="138">
        <v>11.9777658</v>
      </c>
      <c r="U8" s="138">
        <v>0.6326175471054758</v>
      </c>
      <c r="V8" s="138" t="s">
        <v>48</v>
      </c>
      <c r="W8" s="138">
        <v>9.4277715999999998</v>
      </c>
      <c r="X8" s="138">
        <v>0.86429395564877165</v>
      </c>
      <c r="Y8" s="128" t="s">
        <v>49</v>
      </c>
    </row>
    <row r="9" spans="2:29" ht="15.75" x14ac:dyDescent="0.25">
      <c r="B9" s="128" t="s">
        <v>16</v>
      </c>
      <c r="C9" s="138">
        <v>102.82215106666666</v>
      </c>
      <c r="D9" s="138">
        <v>2.7890360658596784</v>
      </c>
      <c r="E9" s="138" t="s">
        <v>48</v>
      </c>
      <c r="F9" s="138">
        <v>12.962950000000001</v>
      </c>
      <c r="G9" s="138">
        <v>0.59450249863848958</v>
      </c>
      <c r="H9" s="138" t="s">
        <v>47</v>
      </c>
      <c r="I9" s="138">
        <v>7.6444368000000003</v>
      </c>
      <c r="J9" s="138">
        <v>0.26335364530729372</v>
      </c>
      <c r="K9" s="138" t="s">
        <v>47</v>
      </c>
      <c r="L9" s="138">
        <v>2.7259232</v>
      </c>
      <c r="M9" s="139">
        <v>0.48693913623389667</v>
      </c>
      <c r="N9" s="140" t="s">
        <v>47</v>
      </c>
      <c r="O9" s="128"/>
      <c r="P9" s="128" t="s">
        <v>16</v>
      </c>
      <c r="Q9" s="138">
        <v>62.633270700000004</v>
      </c>
      <c r="R9" s="138">
        <v>1.7686175808428746</v>
      </c>
      <c r="S9" s="138" t="s">
        <v>48</v>
      </c>
      <c r="T9" s="138">
        <v>11.5222107</v>
      </c>
      <c r="U9" s="138">
        <v>0.62928304473531227</v>
      </c>
      <c r="V9" s="138" t="s">
        <v>48</v>
      </c>
      <c r="W9" s="138">
        <v>2.0222202</v>
      </c>
      <c r="X9" s="138">
        <v>0.22231457321792908</v>
      </c>
      <c r="Y9" s="128" t="s">
        <v>47</v>
      </c>
    </row>
    <row r="10" spans="2:29" ht="15.75" x14ac:dyDescent="0.25">
      <c r="B10" s="128" t="s">
        <v>17</v>
      </c>
      <c r="C10" s="138">
        <v>95.955459599999998</v>
      </c>
      <c r="D10" s="138">
        <v>0.72818924084377767</v>
      </c>
      <c r="E10" s="138" t="s">
        <v>47</v>
      </c>
      <c r="F10" s="138">
        <v>15.5851696</v>
      </c>
      <c r="G10" s="138">
        <v>0.6003803181789803</v>
      </c>
      <c r="H10" s="138" t="s">
        <v>48</v>
      </c>
      <c r="I10" s="138">
        <v>17.585167600000002</v>
      </c>
      <c r="J10" s="138">
        <v>1.2243814527655232</v>
      </c>
      <c r="K10" s="138" t="s">
        <v>52</v>
      </c>
      <c r="L10" s="138">
        <v>8.8740652000000004</v>
      </c>
      <c r="M10" s="139">
        <v>1.7279629450810494</v>
      </c>
      <c r="N10" s="140" t="s">
        <v>48</v>
      </c>
      <c r="O10" s="128"/>
      <c r="P10" s="128" t="s">
        <v>17</v>
      </c>
      <c r="Q10" s="138">
        <v>60.522161699999998</v>
      </c>
      <c r="R10" s="138">
        <v>1.8376558009431463</v>
      </c>
      <c r="S10" s="138" t="s">
        <v>48</v>
      </c>
      <c r="T10" s="138">
        <v>10.166656499999998</v>
      </c>
      <c r="U10" s="138">
        <v>0.68085903952894999</v>
      </c>
      <c r="V10" s="138" t="s">
        <v>47</v>
      </c>
      <c r="W10" s="138">
        <v>4.2999957000000002</v>
      </c>
      <c r="X10" s="138">
        <v>0.61200835338820536</v>
      </c>
      <c r="Y10" s="128" t="s">
        <v>47</v>
      </c>
    </row>
    <row r="11" spans="2:29" s="85" customFormat="1" ht="18.75" customHeight="1" x14ac:dyDescent="0.25">
      <c r="B11" s="141" t="s">
        <v>50</v>
      </c>
      <c r="C11" s="142">
        <v>111.91099919999999</v>
      </c>
      <c r="D11" s="143">
        <v>2.9657405855040104</v>
      </c>
      <c r="E11" s="143" t="s">
        <v>49</v>
      </c>
      <c r="F11" s="142">
        <v>14.419738666666667</v>
      </c>
      <c r="G11" s="143">
        <v>0.42850194773383016</v>
      </c>
      <c r="H11" s="143" t="s">
        <v>48</v>
      </c>
      <c r="I11" s="142">
        <v>9.7086322666666671</v>
      </c>
      <c r="J11" s="143">
        <v>1.6635534260796223</v>
      </c>
      <c r="K11" s="143" t="s">
        <v>47</v>
      </c>
      <c r="L11" s="142">
        <v>5.4320933333333334</v>
      </c>
      <c r="M11" s="142">
        <v>1.439954302334665</v>
      </c>
      <c r="N11" s="144" t="s">
        <v>47</v>
      </c>
      <c r="O11" s="128"/>
      <c r="P11" s="145" t="s">
        <v>50</v>
      </c>
      <c r="Q11" s="143">
        <v>66.225859700000001</v>
      </c>
      <c r="R11" s="143">
        <v>1.3261465792655374</v>
      </c>
      <c r="S11" s="143" t="s">
        <v>49</v>
      </c>
      <c r="T11" s="143">
        <v>12.718505799999999</v>
      </c>
      <c r="U11" s="143">
        <v>0.47880977511008682</v>
      </c>
      <c r="V11" s="143" t="s">
        <v>49</v>
      </c>
      <c r="W11" s="143">
        <v>4.333329</v>
      </c>
      <c r="X11" s="143">
        <v>0.50102268617542334</v>
      </c>
      <c r="Y11" s="142" t="s">
        <v>47</v>
      </c>
      <c r="Z11" s="56"/>
      <c r="AA11" s="56"/>
      <c r="AB11" s="96"/>
      <c r="AC11" s="96"/>
    </row>
    <row r="12" spans="2:29" ht="15.75" x14ac:dyDescent="0.25">
      <c r="B12" s="146"/>
      <c r="C12" s="146"/>
      <c r="D12" s="146"/>
      <c r="E12" s="128"/>
      <c r="F12" s="146"/>
      <c r="G12" s="146"/>
      <c r="H12" s="128"/>
      <c r="I12" s="128"/>
      <c r="J12" s="128"/>
      <c r="K12" s="128"/>
      <c r="L12" s="128"/>
      <c r="M12" s="128"/>
      <c r="N12" s="128"/>
      <c r="O12" s="128"/>
      <c r="P12" s="128"/>
      <c r="Q12" s="146"/>
      <c r="R12" s="146"/>
      <c r="S12" s="128"/>
      <c r="T12" s="128"/>
      <c r="U12" s="146"/>
      <c r="V12" s="128"/>
      <c r="W12" s="128"/>
      <c r="X12" s="147"/>
      <c r="Y12" s="128"/>
      <c r="Z12" s="95"/>
      <c r="AA12" s="95"/>
      <c r="AB12" s="95"/>
      <c r="AC12" s="95"/>
    </row>
    <row r="13" spans="2:29" ht="90" customHeight="1" x14ac:dyDescent="0.25">
      <c r="B13" s="148" t="s">
        <v>39</v>
      </c>
      <c r="C13" s="157" t="s">
        <v>4</v>
      </c>
      <c r="D13" s="157"/>
      <c r="E13" s="157"/>
      <c r="F13" s="157" t="s">
        <v>5</v>
      </c>
      <c r="G13" s="157"/>
      <c r="H13" s="157"/>
      <c r="I13" s="157" t="s">
        <v>42</v>
      </c>
      <c r="J13" s="157"/>
      <c r="K13" s="157"/>
      <c r="L13" s="128"/>
      <c r="M13" s="128"/>
      <c r="N13" s="128"/>
      <c r="O13" s="128"/>
      <c r="P13" s="148" t="s">
        <v>41</v>
      </c>
      <c r="Q13" s="158" t="s">
        <v>4</v>
      </c>
      <c r="R13" s="158"/>
      <c r="S13" s="158"/>
      <c r="T13" s="158" t="s">
        <v>5</v>
      </c>
      <c r="U13" s="158"/>
      <c r="V13" s="158"/>
      <c r="W13" s="156" t="s">
        <v>42</v>
      </c>
      <c r="X13" s="156"/>
      <c r="Y13" s="156"/>
    </row>
    <row r="14" spans="2:29" ht="15.75" x14ac:dyDescent="0.25">
      <c r="B14" s="135" t="s">
        <v>13</v>
      </c>
      <c r="C14" s="137">
        <v>75.999923999999993</v>
      </c>
      <c r="D14" s="137">
        <v>0.96885711433474675</v>
      </c>
      <c r="E14" s="137" t="s">
        <v>47</v>
      </c>
      <c r="F14" s="137">
        <v>25.685159500000005</v>
      </c>
      <c r="G14" s="137">
        <v>0.55786500996376831</v>
      </c>
      <c r="H14" s="137" t="s">
        <v>47</v>
      </c>
      <c r="I14" s="149">
        <v>2.1527756249999999</v>
      </c>
      <c r="J14" s="149">
        <v>0.35072019489983303</v>
      </c>
      <c r="K14" s="149" t="s">
        <v>47</v>
      </c>
      <c r="L14" s="128"/>
      <c r="M14" s="128"/>
      <c r="N14" s="128"/>
      <c r="O14" s="128"/>
      <c r="P14" s="135" t="s">
        <v>13</v>
      </c>
      <c r="Q14" s="137">
        <v>97.749902249999991</v>
      </c>
      <c r="R14" s="137">
        <v>0.50059214086750037</v>
      </c>
      <c r="S14" s="137" t="s">
        <v>47</v>
      </c>
      <c r="T14" s="137">
        <v>12.999987000000001</v>
      </c>
      <c r="U14" s="137">
        <v>0.43238483418511836</v>
      </c>
      <c r="V14" s="137" t="s">
        <v>47</v>
      </c>
      <c r="W14" s="137">
        <v>5.7901176666666672</v>
      </c>
      <c r="X14" s="135">
        <v>0.19423592775647874</v>
      </c>
      <c r="Y14" s="135" t="s">
        <v>52</v>
      </c>
    </row>
    <row r="15" spans="2:29" ht="15.75" x14ac:dyDescent="0.25">
      <c r="B15" s="128" t="s">
        <v>14</v>
      </c>
      <c r="C15" s="139">
        <v>77.874922124999998</v>
      </c>
      <c r="D15" s="139">
        <v>1.1850174604467314</v>
      </c>
      <c r="E15" s="139" t="s">
        <v>47</v>
      </c>
      <c r="F15" s="139">
        <v>27.620342750000002</v>
      </c>
      <c r="G15" s="139">
        <v>0.45827051890638143</v>
      </c>
      <c r="H15" s="139" t="s">
        <v>47</v>
      </c>
      <c r="I15" s="150">
        <v>1.2654308333333333</v>
      </c>
      <c r="J15" s="150">
        <v>0.10970898033520783</v>
      </c>
      <c r="K15" s="150" t="s">
        <v>47</v>
      </c>
      <c r="L15" s="128"/>
      <c r="M15" s="128"/>
      <c r="N15" s="128"/>
      <c r="O15" s="128"/>
      <c r="P15" s="128" t="s">
        <v>14</v>
      </c>
      <c r="Q15" s="139">
        <v>97.560087625000008</v>
      </c>
      <c r="R15" s="139">
        <v>1.0149786325218413</v>
      </c>
      <c r="S15" s="139" t="s">
        <v>47</v>
      </c>
      <c r="T15" s="139">
        <v>13.745356624999999</v>
      </c>
      <c r="U15" s="139">
        <v>0.32850498025384139</v>
      </c>
      <c r="V15" s="139" t="s">
        <v>48</v>
      </c>
      <c r="W15" s="139">
        <v>3.7546258750000003</v>
      </c>
      <c r="X15" s="128">
        <v>0.1925009357682981</v>
      </c>
      <c r="Y15" s="128" t="s">
        <v>47</v>
      </c>
    </row>
    <row r="16" spans="2:29" ht="15.75" x14ac:dyDescent="0.25">
      <c r="B16" s="128" t="s">
        <v>58</v>
      </c>
      <c r="C16" s="139">
        <v>78.308563666666657</v>
      </c>
      <c r="D16" s="139">
        <v>0.66658383338169613</v>
      </c>
      <c r="E16" s="139" t="s">
        <v>47</v>
      </c>
      <c r="F16" s="139">
        <v>27.432071333333337</v>
      </c>
      <c r="G16" s="139">
        <v>0.31208694010310722</v>
      </c>
      <c r="H16" s="139" t="s">
        <v>47</v>
      </c>
      <c r="I16" s="150">
        <v>1.9691338333333332</v>
      </c>
      <c r="J16" s="150">
        <v>0.34994439496967356</v>
      </c>
      <c r="K16" s="150" t="s">
        <v>47</v>
      </c>
      <c r="L16" s="128"/>
      <c r="M16" s="128"/>
      <c r="N16" s="128"/>
      <c r="O16" s="128"/>
      <c r="P16" s="128" t="s">
        <v>58</v>
      </c>
      <c r="Q16" s="139">
        <v>93.657313750000014</v>
      </c>
      <c r="R16" s="139">
        <v>0.82589620758975069</v>
      </c>
      <c r="S16" s="139" t="s">
        <v>47</v>
      </c>
      <c r="T16" s="139">
        <v>13.166653499999999</v>
      </c>
      <c r="U16" s="139">
        <v>0.33253901676925757</v>
      </c>
      <c r="V16" s="139" t="s">
        <v>48</v>
      </c>
      <c r="W16" s="139">
        <v>7.1111039999999992</v>
      </c>
      <c r="X16" s="128">
        <v>0.26894362571221114</v>
      </c>
      <c r="Y16" s="140" t="s">
        <v>53</v>
      </c>
    </row>
    <row r="17" spans="2:25" ht="15.75" x14ac:dyDescent="0.25">
      <c r="B17" s="128" t="s">
        <v>16</v>
      </c>
      <c r="C17" s="139">
        <v>84.894976833333331</v>
      </c>
      <c r="D17" s="139">
        <v>1.3512602172553598</v>
      </c>
      <c r="E17" s="139" t="s">
        <v>49</v>
      </c>
      <c r="F17" s="139">
        <v>32.098733333333335</v>
      </c>
      <c r="G17" s="139">
        <v>0.40165536017713632</v>
      </c>
      <c r="H17" s="139" t="s">
        <v>49</v>
      </c>
      <c r="I17" s="150">
        <v>1.5277762500000001</v>
      </c>
      <c r="J17" s="150">
        <v>0.25619582336852009</v>
      </c>
      <c r="K17" s="150" t="s">
        <v>47</v>
      </c>
      <c r="L17" s="128"/>
      <c r="M17" s="128"/>
      <c r="N17" s="128"/>
      <c r="O17" s="128"/>
      <c r="P17" s="128" t="s">
        <v>16</v>
      </c>
      <c r="Q17" s="139">
        <v>95.376447833333344</v>
      </c>
      <c r="R17" s="139">
        <v>0.85988421358834188</v>
      </c>
      <c r="S17" s="139" t="s">
        <v>47</v>
      </c>
      <c r="T17" s="139">
        <v>14.672824833333335</v>
      </c>
      <c r="U17" s="139">
        <v>0.51367747292612653</v>
      </c>
      <c r="V17" s="139" t="s">
        <v>49</v>
      </c>
      <c r="W17" s="139">
        <v>5.0678961666666673</v>
      </c>
      <c r="X17" s="128">
        <v>0.2814652936752059</v>
      </c>
      <c r="Y17" s="128" t="s">
        <v>48</v>
      </c>
    </row>
    <row r="18" spans="2:25" ht="15.75" x14ac:dyDescent="0.25">
      <c r="B18" s="128" t="s">
        <v>17</v>
      </c>
      <c r="C18" s="139">
        <v>77.548533562500012</v>
      </c>
      <c r="D18" s="139">
        <v>0.59066399755656429</v>
      </c>
      <c r="E18" s="139" t="s">
        <v>47</v>
      </c>
      <c r="F18" s="139">
        <v>28.205990312499999</v>
      </c>
      <c r="G18" s="139">
        <v>1.4396203059485682</v>
      </c>
      <c r="H18" s="139" t="s">
        <v>47</v>
      </c>
      <c r="I18" s="150">
        <v>2.7623429166666664</v>
      </c>
      <c r="J18" s="150">
        <v>0.34855846437710086</v>
      </c>
      <c r="K18" s="150" t="s">
        <v>47</v>
      </c>
      <c r="L18" s="128"/>
      <c r="M18" s="128"/>
      <c r="N18" s="128"/>
      <c r="O18" s="128"/>
      <c r="P18" s="128" t="s">
        <v>17</v>
      </c>
      <c r="Q18" s="139">
        <v>97.296199000000001</v>
      </c>
      <c r="R18" s="139">
        <v>0.45229959358138566</v>
      </c>
      <c r="S18" s="139" t="s">
        <v>47</v>
      </c>
      <c r="T18" s="139">
        <v>13.898134250000002</v>
      </c>
      <c r="U18" s="139">
        <v>0.55753834045021855</v>
      </c>
      <c r="V18" s="139" t="s">
        <v>48</v>
      </c>
      <c r="W18" s="139">
        <v>6.1435123750000011</v>
      </c>
      <c r="X18" s="128">
        <v>0.38884027174905444</v>
      </c>
      <c r="Y18" s="140" t="s">
        <v>52</v>
      </c>
    </row>
    <row r="19" spans="2:25" ht="15.75" x14ac:dyDescent="0.25">
      <c r="B19" s="151" t="s">
        <v>56</v>
      </c>
      <c r="C19" s="142">
        <v>78.194366250000002</v>
      </c>
      <c r="D19" s="152">
        <v>0.69031108692676724</v>
      </c>
      <c r="E19" s="153" t="s">
        <v>47</v>
      </c>
      <c r="F19" s="152">
        <v>26.222196</v>
      </c>
      <c r="G19" s="152">
        <v>0.5091885993350207</v>
      </c>
      <c r="H19" s="153" t="s">
        <v>47</v>
      </c>
      <c r="I19" s="142">
        <v>1.3456776666666668</v>
      </c>
      <c r="J19" s="154">
        <v>0.16676649276665545</v>
      </c>
      <c r="K19" s="155" t="s">
        <v>47</v>
      </c>
      <c r="L19" s="146"/>
      <c r="M19" s="146"/>
      <c r="N19" s="146"/>
      <c r="O19" s="146"/>
      <c r="P19" s="151" t="s">
        <v>56</v>
      </c>
      <c r="Q19" s="142">
        <v>95.712929562500008</v>
      </c>
      <c r="R19" s="142">
        <v>1.07443324405297</v>
      </c>
      <c r="S19" s="142" t="s">
        <v>47</v>
      </c>
      <c r="T19" s="142">
        <v>13.837949125000002</v>
      </c>
      <c r="U19" s="142">
        <v>0.1739809132792233</v>
      </c>
      <c r="V19" s="142" t="s">
        <v>48</v>
      </c>
      <c r="W19" s="142">
        <v>6.7314747500000003</v>
      </c>
      <c r="X19" s="152">
        <v>0.35494965827499242</v>
      </c>
      <c r="Y19" s="152" t="s">
        <v>52</v>
      </c>
    </row>
    <row r="20" spans="2:25" x14ac:dyDescent="0.25">
      <c r="C20" s="100"/>
    </row>
    <row r="21" spans="2:25" x14ac:dyDescent="0.25">
      <c r="R21" s="87"/>
      <c r="S21" s="87"/>
    </row>
  </sheetData>
  <mergeCells count="13">
    <mergeCell ref="Q4:S4"/>
    <mergeCell ref="T4:V4"/>
    <mergeCell ref="W4:Y4"/>
    <mergeCell ref="L4:N4"/>
    <mergeCell ref="C13:E13"/>
    <mergeCell ref="F13:H13"/>
    <mergeCell ref="I13:K13"/>
    <mergeCell ref="Q13:S13"/>
    <mergeCell ref="T13:V13"/>
    <mergeCell ref="W13:Y13"/>
    <mergeCell ref="C4:E4"/>
    <mergeCell ref="F4:H4"/>
    <mergeCell ref="I4:K4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SELVANEGRA2015</vt:lpstr>
      <vt:lpstr>LA2015</vt:lpstr>
      <vt:lpstr>SN2017</vt:lpstr>
      <vt:lpstr>LA2017</vt:lpstr>
      <vt:lpstr>RESUMEN2TEMPORADAS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poyarzua</dc:creator>
  <cp:lastModifiedBy>Ernesto Moya</cp:lastModifiedBy>
  <dcterms:created xsi:type="dcterms:W3CDTF">2018-10-09T13:14:50Z</dcterms:created>
  <dcterms:modified xsi:type="dcterms:W3CDTF">2023-11-06T21:36:38Z</dcterms:modified>
</cp:coreProperties>
</file>