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rene\Dropbox\Work Irene\Manuscripts\2024_Striedner_TDII and ACH\Supplementary Materials\"/>
    </mc:Choice>
  </mc:AlternateContent>
  <xr:revisionPtr revIDLastSave="0" documentId="13_ncr:1_{793545D3-7782-46EB-A491-F76B79E8A88B}" xr6:coauthVersionLast="47" xr6:coauthVersionMax="47" xr10:uidLastSave="{00000000-0000-0000-0000-000000000000}"/>
  <bookViews>
    <workbookView xWindow="5070" yWindow="5070" windowWidth="28800" windowHeight="15375" xr2:uid="{F9BA0025-6BB4-4D28-ADE8-187406BD9DD8}"/>
  </bookViews>
  <sheets>
    <sheet name="Table S2_sperm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5" i="8" l="1"/>
  <c r="D65" i="8"/>
  <c r="G66" i="8"/>
  <c r="G67" i="8"/>
  <c r="D66" i="8"/>
  <c r="D67" i="8" s="1"/>
  <c r="G64" i="8"/>
  <c r="G63" i="8"/>
  <c r="D64" i="8"/>
  <c r="D63" i="8"/>
</calcChain>
</file>

<file path=xl/sharedStrings.xml><?xml version="1.0" encoding="utf-8"?>
<sst xmlns="http://schemas.openxmlformats.org/spreadsheetml/2006/main" count="17" uniqueCount="12">
  <si>
    <t>ACH c.1138G&gt;A</t>
  </si>
  <si>
    <t>TDII c.1948A&gt;G</t>
  </si>
  <si>
    <t>Sample</t>
  </si>
  <si>
    <t>Mutant</t>
  </si>
  <si>
    <t>VAF</t>
  </si>
  <si>
    <t>Wild-type</t>
  </si>
  <si>
    <t>Age</t>
  </si>
  <si>
    <t>% mutant</t>
  </si>
  <si>
    <t>0 mutation</t>
  </si>
  <si>
    <t>sum of all</t>
  </si>
  <si>
    <t>mutant</t>
  </si>
  <si>
    <r>
      <rPr>
        <b/>
        <sz val="11"/>
        <color theme="1"/>
        <rFont val="Calibri"/>
        <family val="2"/>
        <scheme val="minor"/>
      </rPr>
      <t xml:space="preserve">Table S3: </t>
    </r>
    <r>
      <rPr>
        <sz val="11"/>
        <color theme="1"/>
        <rFont val="Calibri"/>
        <family val="2"/>
        <scheme val="minor"/>
      </rPr>
      <t>Donor specific information for  c.11</t>
    </r>
    <r>
      <rPr>
        <sz val="11"/>
        <rFont val="Calibri"/>
        <family val="2"/>
        <scheme val="minor"/>
      </rPr>
      <t xml:space="preserve">38 </t>
    </r>
    <r>
      <rPr>
        <sz val="11"/>
        <rFont val="Calibri (Textkörper)"/>
      </rPr>
      <t>and c1948</t>
    </r>
    <r>
      <rPr>
        <sz val="11"/>
        <rFont val="Calibri"/>
        <family val="2"/>
        <scheme val="minor"/>
      </rPr>
      <t>.</t>
    </r>
    <r>
      <rPr>
        <sz val="11"/>
        <color theme="1"/>
        <rFont val="Calibri"/>
        <family val="2"/>
        <scheme val="minor"/>
      </rPr>
      <t xml:space="preserve"> The variant allele frequency was estimated as λ=−ln(1− (mut/(mut+wt)))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</si>
</sst>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name val="Calibri"/>
      <family val="2"/>
      <scheme val="minor"/>
    </font>
    <font>
      <sz val="11"/>
      <name val="Calibri (Textkörper)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2" borderId="0" xfId="0" applyFill="1"/>
    <xf numFmtId="11" fontId="1" fillId="4" borderId="0" xfId="0" applyNumberFormat="1" applyFont="1" applyFill="1" applyAlignment="1">
      <alignment horizontal="center" vertical="center"/>
    </xf>
    <xf numFmtId="11" fontId="1" fillId="3" borderId="0" xfId="0" applyNumberFormat="1" applyFont="1" applyFill="1" applyAlignment="1">
      <alignment horizontal="center" vertical="center"/>
    </xf>
    <xf numFmtId="0" fontId="0" fillId="4" borderId="0" xfId="0" applyFill="1"/>
    <xf numFmtId="0" fontId="0" fillId="3" borderId="0" xfId="0" applyFill="1"/>
    <xf numFmtId="0" fontId="2" fillId="2" borderId="0" xfId="0" applyFont="1" applyFill="1"/>
    <xf numFmtId="0" fontId="3" fillId="2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11" fontId="3" fillId="4" borderId="0" xfId="0" applyNumberFormat="1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11" fontId="3" fillId="3" borderId="0" xfId="0" applyNumberFormat="1" applyFont="1" applyFill="1" applyAlignment="1">
      <alignment horizontal="center" vertical="center"/>
    </xf>
    <xf numFmtId="1" fontId="2" fillId="2" borderId="0" xfId="0" applyNumberFormat="1" applyFont="1" applyFill="1" applyAlignment="1">
      <alignment horizontal="center" vertical="center"/>
    </xf>
    <xf numFmtId="1" fontId="3" fillId="4" borderId="0" xfId="0" applyNumberFormat="1" applyFont="1" applyFill="1" applyAlignment="1">
      <alignment horizontal="center" vertical="center"/>
    </xf>
    <xf numFmtId="1" fontId="3" fillId="3" borderId="0" xfId="0" applyNumberFormat="1" applyFont="1" applyFill="1" applyAlignment="1">
      <alignment horizontal="center" vertical="center"/>
    </xf>
    <xf numFmtId="0" fontId="0" fillId="4" borderId="1" xfId="0" applyFill="1" applyBorder="1"/>
    <xf numFmtId="0" fontId="0" fillId="4" borderId="2" xfId="0" applyFill="1" applyBorder="1"/>
    <xf numFmtId="11" fontId="1" fillId="4" borderId="2" xfId="0" applyNumberFormat="1" applyFont="1" applyFill="1" applyBorder="1" applyAlignment="1">
      <alignment horizontal="center" vertical="center"/>
    </xf>
    <xf numFmtId="0" fontId="0" fillId="3" borderId="2" xfId="0" applyFill="1" applyBorder="1"/>
    <xf numFmtId="0" fontId="0" fillId="4" borderId="3" xfId="0" applyFill="1" applyBorder="1"/>
    <xf numFmtId="0" fontId="0" fillId="4" borderId="4" xfId="0" applyFill="1" applyBorder="1"/>
    <xf numFmtId="0" fontId="0" fillId="4" borderId="5" xfId="0" applyFill="1" applyBorder="1"/>
    <xf numFmtId="164" fontId="0" fillId="4" borderId="0" xfId="0" applyNumberFormat="1" applyFill="1"/>
    <xf numFmtId="164" fontId="0" fillId="4" borderId="5" xfId="0" applyNumberFormat="1" applyFill="1" applyBorder="1"/>
    <xf numFmtId="0" fontId="0" fillId="5" borderId="6" xfId="0" applyFill="1" applyBorder="1"/>
    <xf numFmtId="164" fontId="0" fillId="5" borderId="7" xfId="0" applyNumberFormat="1" applyFill="1" applyBorder="1"/>
    <xf numFmtId="11" fontId="1" fillId="4" borderId="7" xfId="0" applyNumberFormat="1" applyFont="1" applyFill="1" applyBorder="1" applyAlignment="1">
      <alignment horizontal="center" vertical="center"/>
    </xf>
    <xf numFmtId="0" fontId="0" fillId="3" borderId="7" xfId="0" applyFill="1" applyBorder="1"/>
    <xf numFmtId="164" fontId="0" fillId="5" borderId="8" xfId="0" applyNumberFormat="1" applyFill="1" applyBorder="1"/>
    <xf numFmtId="0" fontId="0" fillId="5" borderId="4" xfId="0" applyFill="1" applyBorder="1"/>
    <xf numFmtId="0" fontId="0" fillId="5" borderId="0" xfId="0" applyFill="1"/>
    <xf numFmtId="0" fontId="0" fillId="5" borderId="5" xfId="0" applyFill="1" applyBorder="1"/>
    <xf numFmtId="0" fontId="2" fillId="0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0" fillId="2" borderId="0" xfId="0" applyFill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54F42C-1C9E-4A9B-A73F-D582BFF58B9D}">
  <dimension ref="A1:H67"/>
  <sheetViews>
    <sheetView tabSelected="1" workbookViewId="0">
      <selection sqref="A1:H1"/>
    </sheetView>
  </sheetViews>
  <sheetFormatPr defaultColWidth="9.140625" defaultRowHeight="15"/>
  <cols>
    <col min="1" max="1" width="4.42578125" style="1" bestFit="1" customWidth="1"/>
    <col min="2" max="2" width="8" style="1" bestFit="1" customWidth="1"/>
    <col min="3" max="3" width="11.28515625" style="4" customWidth="1"/>
    <col min="4" max="4" width="8.42578125" style="4" bestFit="1" customWidth="1"/>
    <col min="5" max="5" width="8.42578125" style="2" bestFit="1" customWidth="1"/>
    <col min="6" max="6" width="9.42578125" style="5" bestFit="1" customWidth="1"/>
    <col min="7" max="7" width="7.140625" style="5" bestFit="1" customWidth="1"/>
    <col min="8" max="8" width="12" style="3" bestFit="1" customWidth="1"/>
    <col min="9" max="16384" width="9.140625" style="1"/>
  </cols>
  <sheetData>
    <row r="1" spans="1:8" ht="54.75" customHeight="1">
      <c r="A1" s="37" t="s">
        <v>11</v>
      </c>
      <c r="B1" s="37"/>
      <c r="C1" s="37"/>
      <c r="D1" s="37"/>
      <c r="E1" s="37"/>
      <c r="F1" s="37"/>
      <c r="G1" s="37"/>
      <c r="H1" s="37"/>
    </row>
    <row r="2" spans="1:8">
      <c r="A2" s="6"/>
      <c r="B2" s="6"/>
      <c r="C2" s="35" t="s">
        <v>0</v>
      </c>
      <c r="D2" s="35"/>
      <c r="E2" s="35"/>
      <c r="F2" s="36" t="s">
        <v>1</v>
      </c>
      <c r="G2" s="36"/>
      <c r="H2" s="36"/>
    </row>
    <row r="3" spans="1:8">
      <c r="A3" s="7" t="s">
        <v>6</v>
      </c>
      <c r="B3" s="7" t="s">
        <v>2</v>
      </c>
      <c r="C3" s="8" t="s">
        <v>5</v>
      </c>
      <c r="D3" s="8" t="s">
        <v>3</v>
      </c>
      <c r="E3" s="8" t="s">
        <v>4</v>
      </c>
      <c r="F3" s="9" t="s">
        <v>5</v>
      </c>
      <c r="G3" s="9" t="s">
        <v>3</v>
      </c>
      <c r="H3" s="9" t="s">
        <v>4</v>
      </c>
    </row>
    <row r="4" spans="1:8">
      <c r="A4" s="34">
        <v>25</v>
      </c>
      <c r="B4" s="14">
        <v>1112</v>
      </c>
      <c r="C4" s="10">
        <v>491744</v>
      </c>
      <c r="D4" s="10">
        <v>1</v>
      </c>
      <c r="E4" s="11">
        <v>2.0335763796587755E-6</v>
      </c>
      <c r="F4" s="12">
        <v>537582</v>
      </c>
      <c r="G4" s="12">
        <v>10</v>
      </c>
      <c r="H4" s="13">
        <v>1.8601640293156742E-5</v>
      </c>
    </row>
    <row r="5" spans="1:8">
      <c r="A5" s="34">
        <v>26</v>
      </c>
      <c r="B5" s="14">
        <v>1018</v>
      </c>
      <c r="C5" s="10">
        <v>448821</v>
      </c>
      <c r="D5" s="10">
        <v>22</v>
      </c>
      <c r="E5" s="11">
        <v>4.9016112942898943E-5</v>
      </c>
      <c r="F5" s="12">
        <v>410673</v>
      </c>
      <c r="G5" s="12">
        <v>0</v>
      </c>
      <c r="H5" s="16">
        <v>0</v>
      </c>
    </row>
    <row r="6" spans="1:8">
      <c r="A6" s="34">
        <v>26</v>
      </c>
      <c r="B6" s="14">
        <v>1315</v>
      </c>
      <c r="C6" s="10">
        <v>557868</v>
      </c>
      <c r="D6" s="10">
        <v>28</v>
      </c>
      <c r="E6" s="11">
        <v>5.0189825098987476E-5</v>
      </c>
      <c r="F6" s="12">
        <v>616440</v>
      </c>
      <c r="G6" s="12">
        <v>1</v>
      </c>
      <c r="H6" s="13">
        <v>1.6222165804664817E-6</v>
      </c>
    </row>
    <row r="7" spans="1:8">
      <c r="A7" s="34">
        <v>26</v>
      </c>
      <c r="B7" s="14">
        <v>1385</v>
      </c>
      <c r="C7" s="10">
        <v>460079</v>
      </c>
      <c r="D7" s="10">
        <v>26</v>
      </c>
      <c r="E7" s="11">
        <v>5.6510437058119824E-5</v>
      </c>
      <c r="F7" s="12">
        <v>697508</v>
      </c>
      <c r="G7" s="12">
        <v>0</v>
      </c>
      <c r="H7" s="16">
        <v>0</v>
      </c>
    </row>
    <row r="8" spans="1:8">
      <c r="A8" s="34">
        <v>27</v>
      </c>
      <c r="B8" s="14">
        <v>1081</v>
      </c>
      <c r="C8" s="10">
        <v>301774</v>
      </c>
      <c r="D8" s="10">
        <v>0</v>
      </c>
      <c r="E8" s="15">
        <v>0</v>
      </c>
      <c r="F8" s="12">
        <v>274567</v>
      </c>
      <c r="G8" s="12">
        <v>0</v>
      </c>
      <c r="H8" s="16">
        <v>0</v>
      </c>
    </row>
    <row r="9" spans="1:8">
      <c r="A9" s="34">
        <v>27</v>
      </c>
      <c r="B9" s="14">
        <v>1146</v>
      </c>
      <c r="C9" s="10">
        <v>466391</v>
      </c>
      <c r="D9" s="10">
        <v>9</v>
      </c>
      <c r="E9" s="11">
        <v>1.9296927179380232E-5</v>
      </c>
      <c r="F9" s="12">
        <v>440607</v>
      </c>
      <c r="G9" s="12">
        <v>0</v>
      </c>
      <c r="H9" s="16">
        <v>0</v>
      </c>
    </row>
    <row r="10" spans="1:8">
      <c r="A10" s="34">
        <v>28</v>
      </c>
      <c r="B10" s="14">
        <v>1350</v>
      </c>
      <c r="C10" s="10">
        <v>424499</v>
      </c>
      <c r="D10" s="10">
        <v>7</v>
      </c>
      <c r="E10" s="11">
        <v>1.6489891108179705E-5</v>
      </c>
      <c r="F10" s="12">
        <v>433275</v>
      </c>
      <c r="G10" s="12">
        <v>0</v>
      </c>
      <c r="H10" s="16">
        <v>0</v>
      </c>
    </row>
    <row r="11" spans="1:8">
      <c r="A11" s="34">
        <v>29</v>
      </c>
      <c r="B11" s="14">
        <v>1333</v>
      </c>
      <c r="C11" s="10">
        <v>306265</v>
      </c>
      <c r="D11" s="10">
        <v>12</v>
      </c>
      <c r="E11" s="11">
        <v>3.9180986778179467E-5</v>
      </c>
      <c r="F11" s="12">
        <v>300565</v>
      </c>
      <c r="G11" s="12">
        <v>0</v>
      </c>
      <c r="H11" s="16">
        <v>0</v>
      </c>
    </row>
    <row r="12" spans="1:8">
      <c r="A12" s="34">
        <v>30</v>
      </c>
      <c r="B12" s="14">
        <v>1137</v>
      </c>
      <c r="C12" s="10">
        <v>233673</v>
      </c>
      <c r="D12" s="10">
        <v>5</v>
      </c>
      <c r="E12" s="11">
        <v>2.1397193972754331E-5</v>
      </c>
      <c r="F12" s="12">
        <v>300514</v>
      </c>
      <c r="G12" s="12">
        <v>0</v>
      </c>
      <c r="H12" s="16">
        <v>0</v>
      </c>
    </row>
    <row r="13" spans="1:8">
      <c r="A13" s="34">
        <v>30</v>
      </c>
      <c r="B13" s="14">
        <v>1413</v>
      </c>
      <c r="C13" s="10">
        <v>369921</v>
      </c>
      <c r="D13" s="10">
        <v>6</v>
      </c>
      <c r="E13" s="11">
        <v>1.6219547799328832E-5</v>
      </c>
      <c r="F13" s="12">
        <v>251163</v>
      </c>
      <c r="G13" s="12">
        <v>3</v>
      </c>
      <c r="H13" s="13">
        <v>1.1944363156562252E-5</v>
      </c>
    </row>
    <row r="14" spans="1:8">
      <c r="A14" s="34">
        <v>32</v>
      </c>
      <c r="B14" s="14">
        <v>1134</v>
      </c>
      <c r="C14" s="10">
        <v>312889</v>
      </c>
      <c r="D14" s="10">
        <v>7</v>
      </c>
      <c r="E14" s="11">
        <v>2.2371900893445821E-5</v>
      </c>
      <c r="F14" s="12">
        <v>366961</v>
      </c>
      <c r="G14" s="12">
        <v>2</v>
      </c>
      <c r="H14" s="13">
        <v>5.4501556020007272E-6</v>
      </c>
    </row>
    <row r="15" spans="1:8">
      <c r="A15" s="34">
        <v>32</v>
      </c>
      <c r="B15" s="14">
        <v>1358</v>
      </c>
      <c r="C15" s="10">
        <v>346758</v>
      </c>
      <c r="D15" s="10">
        <v>3</v>
      </c>
      <c r="E15" s="11">
        <v>8.6515293742127147E-6</v>
      </c>
      <c r="F15" s="12">
        <v>371687</v>
      </c>
      <c r="G15" s="12">
        <v>3</v>
      </c>
      <c r="H15" s="13">
        <v>8.0712747368262891E-6</v>
      </c>
    </row>
    <row r="16" spans="1:8">
      <c r="A16" s="34">
        <v>32</v>
      </c>
      <c r="B16" s="14">
        <v>1414</v>
      </c>
      <c r="C16" s="10">
        <v>529638</v>
      </c>
      <c r="D16" s="10">
        <v>9</v>
      </c>
      <c r="E16" s="11">
        <v>1.6992594061533265E-5</v>
      </c>
      <c r="F16" s="12">
        <v>552664</v>
      </c>
      <c r="G16" s="12">
        <v>0</v>
      </c>
      <c r="H16" s="16">
        <v>0</v>
      </c>
    </row>
    <row r="17" spans="1:8">
      <c r="A17" s="34">
        <v>33</v>
      </c>
      <c r="B17" s="14">
        <v>1116</v>
      </c>
      <c r="C17" s="10">
        <v>421825</v>
      </c>
      <c r="D17" s="10">
        <v>22</v>
      </c>
      <c r="E17" s="11">
        <v>5.2152969412275712E-5</v>
      </c>
      <c r="F17" s="12">
        <v>338505</v>
      </c>
      <c r="G17" s="12">
        <v>2</v>
      </c>
      <c r="H17" s="13">
        <v>5.9083147714491868E-6</v>
      </c>
    </row>
    <row r="18" spans="1:8">
      <c r="A18" s="34">
        <v>33</v>
      </c>
      <c r="B18" s="14">
        <v>1370</v>
      </c>
      <c r="C18" s="10">
        <v>198126</v>
      </c>
      <c r="D18" s="10">
        <v>3</v>
      </c>
      <c r="E18" s="11">
        <v>1.5141764772993221E-5</v>
      </c>
      <c r="F18" s="12">
        <v>235423</v>
      </c>
      <c r="G18" s="12">
        <v>0</v>
      </c>
      <c r="H18" s="16">
        <v>0</v>
      </c>
    </row>
    <row r="19" spans="1:8">
      <c r="A19" s="34">
        <v>34</v>
      </c>
      <c r="B19" s="14">
        <v>1129</v>
      </c>
      <c r="C19" s="10">
        <v>457233</v>
      </c>
      <c r="D19" s="10">
        <v>1</v>
      </c>
      <c r="E19" s="11">
        <v>2.187066345789984E-6</v>
      </c>
      <c r="F19" s="12">
        <v>339169</v>
      </c>
      <c r="G19" s="12">
        <v>0</v>
      </c>
      <c r="H19" s="16">
        <v>0</v>
      </c>
    </row>
    <row r="20" spans="1:8">
      <c r="A20" s="34">
        <v>34</v>
      </c>
      <c r="B20" s="14">
        <v>1131</v>
      </c>
      <c r="C20" s="10">
        <v>592297</v>
      </c>
      <c r="D20" s="10">
        <v>3</v>
      </c>
      <c r="E20" s="11">
        <v>5.0650136713444645E-6</v>
      </c>
      <c r="F20" s="12">
        <v>448371</v>
      </c>
      <c r="G20" s="12">
        <v>0</v>
      </c>
      <c r="H20" s="16">
        <v>0</v>
      </c>
    </row>
    <row r="21" spans="1:8">
      <c r="A21" s="34">
        <v>34</v>
      </c>
      <c r="B21" s="14">
        <v>1167</v>
      </c>
      <c r="C21" s="10">
        <v>229921</v>
      </c>
      <c r="D21" s="10">
        <v>1</v>
      </c>
      <c r="E21" s="11">
        <v>4.3493105255341186E-6</v>
      </c>
      <c r="F21" s="12">
        <v>169670</v>
      </c>
      <c r="G21" s="12">
        <v>0</v>
      </c>
      <c r="H21" s="16">
        <v>0</v>
      </c>
    </row>
    <row r="22" spans="1:8">
      <c r="A22" s="34">
        <v>37</v>
      </c>
      <c r="B22" s="14">
        <v>1141</v>
      </c>
      <c r="C22" s="10">
        <v>152356</v>
      </c>
      <c r="D22" s="10">
        <v>0</v>
      </c>
      <c r="E22" s="15">
        <v>0</v>
      </c>
      <c r="F22" s="12"/>
      <c r="G22" s="12"/>
      <c r="H22" s="13"/>
    </row>
    <row r="23" spans="1:8">
      <c r="A23" s="34">
        <v>38</v>
      </c>
      <c r="B23" s="14">
        <v>1387</v>
      </c>
      <c r="C23" s="10">
        <v>160789</v>
      </c>
      <c r="D23" s="10">
        <v>2</v>
      </c>
      <c r="E23" s="11">
        <v>1.2438584489268039E-5</v>
      </c>
      <c r="F23" s="12">
        <v>56618</v>
      </c>
      <c r="G23" s="12">
        <v>0</v>
      </c>
      <c r="H23" s="16">
        <v>0</v>
      </c>
    </row>
    <row r="24" spans="1:8">
      <c r="A24" s="34">
        <v>40</v>
      </c>
      <c r="B24" s="14">
        <v>1736</v>
      </c>
      <c r="C24" s="10">
        <v>649947</v>
      </c>
      <c r="D24" s="10">
        <v>21</v>
      </c>
      <c r="E24" s="11">
        <v>3.2309804874654147E-5</v>
      </c>
      <c r="F24" s="12">
        <v>570667</v>
      </c>
      <c r="G24" s="12">
        <v>0</v>
      </c>
      <c r="H24" s="16">
        <v>0</v>
      </c>
    </row>
    <row r="25" spans="1:8">
      <c r="A25" s="34">
        <v>40</v>
      </c>
      <c r="B25" s="14">
        <v>1752</v>
      </c>
      <c r="C25" s="10">
        <v>166237</v>
      </c>
      <c r="D25" s="10">
        <v>0</v>
      </c>
      <c r="E25" s="15">
        <v>0</v>
      </c>
      <c r="F25" s="12">
        <v>435069</v>
      </c>
      <c r="G25" s="12">
        <v>0</v>
      </c>
      <c r="H25" s="16">
        <v>0</v>
      </c>
    </row>
    <row r="26" spans="1:8">
      <c r="A26" s="34">
        <v>41</v>
      </c>
      <c r="B26" s="14">
        <v>1259</v>
      </c>
      <c r="C26" s="10">
        <v>205634</v>
      </c>
      <c r="D26" s="10">
        <v>7</v>
      </c>
      <c r="E26" s="11">
        <v>3.4040483864495725E-5</v>
      </c>
      <c r="F26" s="12">
        <v>389280</v>
      </c>
      <c r="G26" s="12">
        <v>3</v>
      </c>
      <c r="H26" s="13">
        <v>7.7065054465823007E-6</v>
      </c>
    </row>
    <row r="27" spans="1:8">
      <c r="A27" s="34">
        <v>41</v>
      </c>
      <c r="B27" s="14">
        <v>1584</v>
      </c>
      <c r="C27" s="10">
        <v>453116</v>
      </c>
      <c r="D27" s="10">
        <v>51</v>
      </c>
      <c r="E27" s="11">
        <v>1.125476259707671E-4</v>
      </c>
      <c r="F27" s="12">
        <v>385558</v>
      </c>
      <c r="G27" s="12">
        <v>13</v>
      </c>
      <c r="H27" s="13">
        <v>3.3716797063034248E-5</v>
      </c>
    </row>
    <row r="28" spans="1:8">
      <c r="A28" s="34">
        <v>41</v>
      </c>
      <c r="B28" s="14">
        <v>1696</v>
      </c>
      <c r="C28" s="10">
        <v>782219</v>
      </c>
      <c r="D28" s="10">
        <v>18</v>
      </c>
      <c r="E28" s="11">
        <v>2.3011193668367273E-5</v>
      </c>
      <c r="F28" s="12">
        <v>626942</v>
      </c>
      <c r="G28" s="12">
        <v>0</v>
      </c>
      <c r="H28" s="16">
        <v>0</v>
      </c>
    </row>
    <row r="29" spans="1:8">
      <c r="A29" s="34">
        <v>41</v>
      </c>
      <c r="B29" s="14">
        <v>1705</v>
      </c>
      <c r="C29" s="10">
        <v>572417</v>
      </c>
      <c r="D29" s="10">
        <v>17</v>
      </c>
      <c r="E29" s="11">
        <v>2.9698187801308158E-5</v>
      </c>
      <c r="F29" s="12">
        <v>572738</v>
      </c>
      <c r="G29" s="12">
        <v>0</v>
      </c>
      <c r="H29" s="16">
        <v>0</v>
      </c>
    </row>
    <row r="30" spans="1:8">
      <c r="A30" s="34">
        <v>41</v>
      </c>
      <c r="B30" s="14">
        <v>1719</v>
      </c>
      <c r="C30" s="10">
        <v>303755</v>
      </c>
      <c r="D30" s="10">
        <v>14</v>
      </c>
      <c r="E30" s="11">
        <v>4.6088714198904935E-5</v>
      </c>
      <c r="F30" s="12">
        <v>368647</v>
      </c>
      <c r="G30" s="12">
        <v>0</v>
      </c>
      <c r="H30" s="16">
        <v>0</v>
      </c>
    </row>
    <row r="31" spans="1:8">
      <c r="A31" s="34">
        <v>41</v>
      </c>
      <c r="B31" s="14">
        <v>1728</v>
      </c>
      <c r="C31" s="10">
        <v>298332</v>
      </c>
      <c r="D31" s="10">
        <v>77</v>
      </c>
      <c r="E31" s="11">
        <v>2.5806840966971696E-4</v>
      </c>
      <c r="F31" s="12">
        <v>220015</v>
      </c>
      <c r="G31" s="12">
        <v>0</v>
      </c>
      <c r="H31" s="16">
        <v>0</v>
      </c>
    </row>
    <row r="32" spans="1:8">
      <c r="A32" s="34">
        <v>41</v>
      </c>
      <c r="B32" s="14">
        <v>1755</v>
      </c>
      <c r="C32" s="10">
        <v>405510</v>
      </c>
      <c r="D32" s="10">
        <v>13</v>
      </c>
      <c r="E32" s="11">
        <v>3.2057881741201444E-5</v>
      </c>
      <c r="F32" s="12">
        <v>333950</v>
      </c>
      <c r="G32" s="12">
        <v>2</v>
      </c>
      <c r="H32" s="13">
        <v>5.9889025635448764E-6</v>
      </c>
    </row>
    <row r="33" spans="1:8">
      <c r="A33" s="34">
        <v>42</v>
      </c>
      <c r="B33" s="14">
        <v>1753</v>
      </c>
      <c r="C33" s="10">
        <v>214649</v>
      </c>
      <c r="D33" s="10">
        <v>2</v>
      </c>
      <c r="E33" s="11">
        <v>9.3174935943275142E-6</v>
      </c>
      <c r="F33" s="12">
        <v>203432</v>
      </c>
      <c r="G33" s="12">
        <v>0</v>
      </c>
      <c r="H33" s="16">
        <v>0</v>
      </c>
    </row>
    <row r="34" spans="1:8">
      <c r="A34" s="34">
        <v>43</v>
      </c>
      <c r="B34" s="14">
        <v>1708</v>
      </c>
      <c r="C34" s="10">
        <v>973149</v>
      </c>
      <c r="D34" s="10">
        <v>28</v>
      </c>
      <c r="E34" s="11">
        <v>2.8772158417356004E-5</v>
      </c>
      <c r="F34" s="12">
        <v>896218</v>
      </c>
      <c r="G34" s="12">
        <v>9</v>
      </c>
      <c r="H34" s="13">
        <v>1.004214913157271E-5</v>
      </c>
    </row>
    <row r="35" spans="1:8">
      <c r="A35" s="34">
        <v>43</v>
      </c>
      <c r="B35" s="14">
        <v>1709</v>
      </c>
      <c r="C35" s="10">
        <v>772330</v>
      </c>
      <c r="D35" s="10">
        <v>128</v>
      </c>
      <c r="E35" s="11">
        <v>1.6571853263088983E-4</v>
      </c>
      <c r="F35" s="12">
        <v>658802</v>
      </c>
      <c r="G35" s="12">
        <v>5</v>
      </c>
      <c r="H35" s="13">
        <v>7.5895049289972576E-6</v>
      </c>
    </row>
    <row r="36" spans="1:8">
      <c r="A36" s="34">
        <v>43</v>
      </c>
      <c r="B36" s="14">
        <v>1727</v>
      </c>
      <c r="C36" s="10">
        <v>380087</v>
      </c>
      <c r="D36" s="10">
        <v>23</v>
      </c>
      <c r="E36" s="11">
        <v>6.0510630815530184E-5</v>
      </c>
      <c r="F36" s="12">
        <v>232158</v>
      </c>
      <c r="G36" s="12">
        <v>4</v>
      </c>
      <c r="H36" s="13">
        <v>1.7229496899076777E-5</v>
      </c>
    </row>
    <row r="37" spans="1:8">
      <c r="A37" s="34">
        <v>44</v>
      </c>
      <c r="B37" s="14">
        <v>1110</v>
      </c>
      <c r="C37" s="10">
        <v>302318</v>
      </c>
      <c r="D37" s="10">
        <v>6</v>
      </c>
      <c r="E37" s="11">
        <v>1.9846454596962639E-5</v>
      </c>
      <c r="F37" s="12">
        <v>292572</v>
      </c>
      <c r="G37" s="12">
        <v>1</v>
      </c>
      <c r="H37" s="13">
        <v>3.4179562330321026E-6</v>
      </c>
    </row>
    <row r="38" spans="1:8">
      <c r="A38" s="34">
        <v>44</v>
      </c>
      <c r="B38" s="14">
        <v>1721</v>
      </c>
      <c r="C38" s="10">
        <v>708226</v>
      </c>
      <c r="D38" s="10">
        <v>24</v>
      </c>
      <c r="E38" s="11">
        <v>3.3886913724331021E-5</v>
      </c>
      <c r="F38" s="12">
        <v>641227</v>
      </c>
      <c r="G38" s="12">
        <v>2</v>
      </c>
      <c r="H38" s="13">
        <v>3.1190153892001238E-6</v>
      </c>
    </row>
    <row r="39" spans="1:8">
      <c r="A39" s="34">
        <v>44</v>
      </c>
      <c r="B39" s="14">
        <v>1732</v>
      </c>
      <c r="C39" s="10">
        <v>331620</v>
      </c>
      <c r="D39" s="10">
        <v>14</v>
      </c>
      <c r="E39" s="11">
        <v>4.2216104243915919E-5</v>
      </c>
      <c r="F39" s="12">
        <v>299113</v>
      </c>
      <c r="G39" s="12">
        <v>1</v>
      </c>
      <c r="H39" s="13">
        <v>3.3432125263735042E-6</v>
      </c>
    </row>
    <row r="40" spans="1:8">
      <c r="A40" s="34">
        <v>45</v>
      </c>
      <c r="B40" s="14">
        <v>1749</v>
      </c>
      <c r="C40" s="10">
        <v>657039</v>
      </c>
      <c r="D40" s="10">
        <v>2</v>
      </c>
      <c r="E40" s="11">
        <v>3.0439547059370703E-6</v>
      </c>
      <c r="F40" s="12">
        <v>525680</v>
      </c>
      <c r="G40" s="12">
        <v>0</v>
      </c>
      <c r="H40" s="16">
        <v>0</v>
      </c>
    </row>
    <row r="41" spans="1:8">
      <c r="A41" s="34">
        <v>46</v>
      </c>
      <c r="B41" s="14">
        <v>1084</v>
      </c>
      <c r="C41" s="10">
        <v>219170</v>
      </c>
      <c r="D41" s="10">
        <v>1</v>
      </c>
      <c r="E41" s="11">
        <v>4.5626578394468061E-6</v>
      </c>
      <c r="F41" s="12">
        <v>223089</v>
      </c>
      <c r="G41" s="12">
        <v>0</v>
      </c>
      <c r="H41" s="16">
        <v>0</v>
      </c>
    </row>
    <row r="42" spans="1:8">
      <c r="A42" s="34">
        <v>46</v>
      </c>
      <c r="B42" s="14">
        <v>1204</v>
      </c>
      <c r="C42" s="10">
        <v>424123</v>
      </c>
      <c r="D42" s="10">
        <v>27</v>
      </c>
      <c r="E42" s="11">
        <v>6.3658751390452685E-5</v>
      </c>
      <c r="F42" s="12">
        <v>264581</v>
      </c>
      <c r="G42" s="12">
        <v>0</v>
      </c>
      <c r="H42" s="16">
        <v>0</v>
      </c>
    </row>
    <row r="43" spans="1:8">
      <c r="A43" s="34">
        <v>47</v>
      </c>
      <c r="B43" s="14">
        <v>1701</v>
      </c>
      <c r="C43" s="10">
        <v>751973</v>
      </c>
      <c r="D43" s="10">
        <v>35</v>
      </c>
      <c r="E43" s="11">
        <v>4.654314117839511E-5</v>
      </c>
      <c r="F43" s="12">
        <v>750044</v>
      </c>
      <c r="G43" s="12">
        <v>35</v>
      </c>
      <c r="H43" s="13">
        <v>4.6662840322217695E-5</v>
      </c>
    </row>
    <row r="44" spans="1:8">
      <c r="A44" s="34">
        <v>48</v>
      </c>
      <c r="B44" s="14">
        <v>1697</v>
      </c>
      <c r="C44" s="10">
        <v>646866</v>
      </c>
      <c r="D44" s="10">
        <v>26</v>
      </c>
      <c r="E44" s="11">
        <v>4.0192988184027476E-5</v>
      </c>
      <c r="F44" s="12">
        <v>598324</v>
      </c>
      <c r="G44" s="12">
        <v>2</v>
      </c>
      <c r="H44" s="13">
        <v>3.342664939676619E-6</v>
      </c>
    </row>
    <row r="45" spans="1:8">
      <c r="A45" s="34">
        <v>48</v>
      </c>
      <c r="B45" s="14">
        <v>1704</v>
      </c>
      <c r="C45" s="10">
        <v>691606</v>
      </c>
      <c r="D45" s="10">
        <v>39</v>
      </c>
      <c r="E45" s="11">
        <v>5.638889834213621E-5</v>
      </c>
      <c r="F45" s="12">
        <v>703566</v>
      </c>
      <c r="G45" s="12">
        <v>0</v>
      </c>
      <c r="H45" s="16">
        <v>0</v>
      </c>
    </row>
    <row r="46" spans="1:8">
      <c r="A46" s="34">
        <v>48</v>
      </c>
      <c r="B46" s="14">
        <v>1715</v>
      </c>
      <c r="C46" s="10">
        <v>465679</v>
      </c>
      <c r="D46" s="10">
        <v>8</v>
      </c>
      <c r="E46" s="11">
        <v>1.717906816483384E-5</v>
      </c>
      <c r="F46" s="12">
        <v>420807</v>
      </c>
      <c r="G46" s="12">
        <v>4</v>
      </c>
      <c r="H46" s="13">
        <v>9.5055001200605411E-6</v>
      </c>
    </row>
    <row r="47" spans="1:8">
      <c r="A47" s="34">
        <v>48</v>
      </c>
      <c r="B47" s="14">
        <v>1724</v>
      </c>
      <c r="C47" s="10">
        <v>439538</v>
      </c>
      <c r="D47" s="10">
        <v>45</v>
      </c>
      <c r="E47" s="11">
        <v>1.0237498601280278E-4</v>
      </c>
      <c r="F47" s="12">
        <v>291843</v>
      </c>
      <c r="G47" s="12">
        <v>0</v>
      </c>
      <c r="H47" s="16">
        <v>0</v>
      </c>
    </row>
    <row r="48" spans="1:8">
      <c r="A48" s="34">
        <v>48</v>
      </c>
      <c r="B48" s="14">
        <v>1737</v>
      </c>
      <c r="C48" s="10">
        <v>473838</v>
      </c>
      <c r="D48" s="10">
        <v>51</v>
      </c>
      <c r="E48" s="11">
        <v>1.0762593035598634E-4</v>
      </c>
      <c r="F48" s="12">
        <v>328521</v>
      </c>
      <c r="G48" s="12">
        <v>6</v>
      </c>
      <c r="H48" s="13">
        <v>1.8263505863085312E-5</v>
      </c>
    </row>
    <row r="49" spans="1:8">
      <c r="A49" s="34">
        <v>48</v>
      </c>
      <c r="B49" s="14">
        <v>1750</v>
      </c>
      <c r="C49" s="10">
        <v>96496</v>
      </c>
      <c r="D49" s="10">
        <v>0</v>
      </c>
      <c r="E49" s="15">
        <v>0</v>
      </c>
      <c r="F49" s="12">
        <v>340001</v>
      </c>
      <c r="G49" s="12">
        <v>0</v>
      </c>
      <c r="H49" s="16">
        <v>0</v>
      </c>
    </row>
    <row r="50" spans="1:8">
      <c r="A50" s="34">
        <v>49</v>
      </c>
      <c r="B50" s="14">
        <v>1639</v>
      </c>
      <c r="C50" s="10">
        <v>338176</v>
      </c>
      <c r="D50" s="10">
        <v>6</v>
      </c>
      <c r="E50" s="11">
        <v>1.774208333499916E-5</v>
      </c>
      <c r="F50" s="12">
        <v>258656</v>
      </c>
      <c r="G50" s="12">
        <v>0</v>
      </c>
      <c r="H50" s="16">
        <v>0</v>
      </c>
    </row>
    <row r="51" spans="1:8">
      <c r="A51" s="34">
        <v>49</v>
      </c>
      <c r="B51" s="14">
        <v>1698</v>
      </c>
      <c r="C51" s="10">
        <v>915802</v>
      </c>
      <c r="D51" s="10">
        <v>100</v>
      </c>
      <c r="E51" s="11">
        <v>1.0918794750604317E-4</v>
      </c>
      <c r="F51" s="12">
        <v>804142</v>
      </c>
      <c r="G51" s="12">
        <v>3</v>
      </c>
      <c r="H51" s="13">
        <v>3.7306774226325161E-6</v>
      </c>
    </row>
    <row r="52" spans="1:8">
      <c r="A52" s="34">
        <v>50</v>
      </c>
      <c r="B52" s="14">
        <v>1425</v>
      </c>
      <c r="C52" s="10">
        <v>243398</v>
      </c>
      <c r="D52" s="10">
        <v>15</v>
      </c>
      <c r="E52" s="11">
        <v>6.1625559014662733E-5</v>
      </c>
      <c r="F52" s="12">
        <v>323602</v>
      </c>
      <c r="G52" s="12">
        <v>2</v>
      </c>
      <c r="H52" s="13">
        <v>6.1804124189415018E-6</v>
      </c>
    </row>
    <row r="53" spans="1:8">
      <c r="A53" s="34">
        <v>51</v>
      </c>
      <c r="B53" s="14">
        <v>1368</v>
      </c>
      <c r="C53" s="10">
        <v>557653</v>
      </c>
      <c r="D53" s="10">
        <v>41</v>
      </c>
      <c r="E53" s="11">
        <v>7.3519720801611444E-5</v>
      </c>
      <c r="F53" s="12">
        <v>483906</v>
      </c>
      <c r="G53" s="12">
        <v>0</v>
      </c>
      <c r="H53" s="16">
        <v>0</v>
      </c>
    </row>
    <row r="54" spans="1:8">
      <c r="A54" s="34">
        <v>51</v>
      </c>
      <c r="B54" s="14">
        <v>1713</v>
      </c>
      <c r="C54" s="10">
        <v>528800</v>
      </c>
      <c r="D54" s="10">
        <v>22</v>
      </c>
      <c r="E54" s="11">
        <v>4.1602765455231615E-5</v>
      </c>
      <c r="F54" s="12">
        <v>465796</v>
      </c>
      <c r="G54" s="12">
        <v>1</v>
      </c>
      <c r="H54" s="13">
        <v>2.1468602705705892E-6</v>
      </c>
    </row>
    <row r="55" spans="1:8">
      <c r="A55" s="34">
        <v>53</v>
      </c>
      <c r="B55" s="14">
        <v>1699</v>
      </c>
      <c r="C55" s="10">
        <v>390332</v>
      </c>
      <c r="D55" s="10">
        <v>0</v>
      </c>
      <c r="E55" s="15">
        <v>0</v>
      </c>
      <c r="F55" s="12">
        <v>813778</v>
      </c>
      <c r="G55" s="12">
        <v>12</v>
      </c>
      <c r="H55" s="13">
        <v>1.4745927666550751E-5</v>
      </c>
    </row>
    <row r="56" spans="1:8">
      <c r="A56" s="34">
        <v>54</v>
      </c>
      <c r="B56" s="14">
        <v>1567</v>
      </c>
      <c r="C56" s="10">
        <v>435189</v>
      </c>
      <c r="D56" s="10">
        <v>11</v>
      </c>
      <c r="E56" s="11">
        <v>2.5276054730874665E-5</v>
      </c>
      <c r="F56" s="12">
        <v>333481</v>
      </c>
      <c r="G56" s="12">
        <v>0</v>
      </c>
      <c r="H56" s="16">
        <v>0</v>
      </c>
    </row>
    <row r="57" spans="1:8">
      <c r="A57" s="34">
        <v>55</v>
      </c>
      <c r="B57" s="14">
        <v>1133</v>
      </c>
      <c r="C57" s="10">
        <v>458160</v>
      </c>
      <c r="D57" s="10">
        <v>32</v>
      </c>
      <c r="E57" s="11">
        <v>6.984215675422535E-5</v>
      </c>
      <c r="F57" s="12">
        <v>483906</v>
      </c>
      <c r="G57" s="12">
        <v>0</v>
      </c>
      <c r="H57" s="16">
        <v>0</v>
      </c>
    </row>
    <row r="58" spans="1:8">
      <c r="A58" s="34">
        <v>55</v>
      </c>
      <c r="B58" s="14">
        <v>1657</v>
      </c>
      <c r="C58" s="10">
        <v>306152</v>
      </c>
      <c r="D58" s="10">
        <v>6</v>
      </c>
      <c r="E58" s="11">
        <v>1.9597916088926667E-5</v>
      </c>
      <c r="F58" s="12">
        <v>213413</v>
      </c>
      <c r="G58" s="12">
        <v>6</v>
      </c>
      <c r="H58" s="16">
        <v>2.8114105785853166E-5</v>
      </c>
    </row>
    <row r="59" spans="1:8">
      <c r="A59" s="34">
        <v>59</v>
      </c>
      <c r="B59" s="14">
        <v>1780</v>
      </c>
      <c r="C59" s="10">
        <v>281949</v>
      </c>
      <c r="D59" s="10">
        <v>25</v>
      </c>
      <c r="E59" s="11">
        <v>8.8664587244594332E-5</v>
      </c>
      <c r="F59" s="12">
        <v>180058</v>
      </c>
      <c r="G59" s="12">
        <v>0</v>
      </c>
      <c r="H59" s="16">
        <v>0</v>
      </c>
    </row>
    <row r="61" spans="1:8">
      <c r="H61" s="5"/>
    </row>
    <row r="62" spans="1:8" ht="15.75" thickBot="1">
      <c r="C62" s="35" t="s">
        <v>0</v>
      </c>
      <c r="D62" s="35"/>
      <c r="E62" s="35"/>
      <c r="F62" s="36" t="s">
        <v>1</v>
      </c>
      <c r="G62" s="36"/>
      <c r="H62" s="36"/>
    </row>
    <row r="63" spans="1:8">
      <c r="C63" s="17" t="s">
        <v>8</v>
      </c>
      <c r="D63" s="18">
        <f>COUNTIF((D4:D59),0)</f>
        <v>5</v>
      </c>
      <c r="E63" s="19"/>
      <c r="F63" s="20"/>
      <c r="G63" s="21">
        <f>COUNTIF((G4:G59),0)</f>
        <v>31</v>
      </c>
      <c r="H63" s="5"/>
    </row>
    <row r="64" spans="1:8">
      <c r="C64" s="22" t="s">
        <v>9</v>
      </c>
      <c r="D64" s="4">
        <f>59-3</f>
        <v>56</v>
      </c>
      <c r="G64" s="23">
        <f>59-4</f>
        <v>55</v>
      </c>
    </row>
    <row r="65" spans="3:7">
      <c r="C65" s="31" t="s">
        <v>10</v>
      </c>
      <c r="D65" s="32">
        <f>56-5</f>
        <v>51</v>
      </c>
      <c r="G65" s="33">
        <f>55-31</f>
        <v>24</v>
      </c>
    </row>
    <row r="66" spans="3:7">
      <c r="C66" s="22">
        <v>31</v>
      </c>
      <c r="D66" s="24">
        <f>5*100/56</f>
        <v>8.9285714285714288</v>
      </c>
      <c r="G66" s="25">
        <f>31*100/55</f>
        <v>56.363636363636367</v>
      </c>
    </row>
    <row r="67" spans="3:7" ht="15.75" thickBot="1">
      <c r="C67" s="26" t="s">
        <v>7</v>
      </c>
      <c r="D67" s="27">
        <f>100-D66</f>
        <v>91.071428571428569</v>
      </c>
      <c r="E67" s="28"/>
      <c r="F67" s="29"/>
      <c r="G67" s="30">
        <f>100-G66</f>
        <v>43.636363636363633</v>
      </c>
    </row>
  </sheetData>
  <sortState xmlns:xlrd2="http://schemas.microsoft.com/office/spreadsheetml/2017/richdata2" ref="A4:H59">
    <sortCondition ref="A4:A59"/>
    <sortCondition ref="B4:B59"/>
  </sortState>
  <mergeCells count="5">
    <mergeCell ref="C2:E2"/>
    <mergeCell ref="F2:H2"/>
    <mergeCell ref="A1:H1"/>
    <mergeCell ref="C62:E62"/>
    <mergeCell ref="F62:H6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S2_sperm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Sofia</dc:creator>
  <cp:lastModifiedBy>Irene</cp:lastModifiedBy>
  <cp:lastPrinted>2021-09-07T09:00:37Z</cp:lastPrinted>
  <dcterms:created xsi:type="dcterms:W3CDTF">2021-08-01T22:06:24Z</dcterms:created>
  <dcterms:modified xsi:type="dcterms:W3CDTF">2023-12-27T11:30:51Z</dcterms:modified>
</cp:coreProperties>
</file>